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vendovai\Desktop\Švendová\Zveřejňování web města\ROZBORY HOSPODAŘENÍ - v půlce měsíce\"/>
    </mc:Choice>
  </mc:AlternateContent>
  <xr:revisionPtr revIDLastSave="0" documentId="13_ncr:1_{C17F79AB-4A82-468E-88B4-AA319AE6FA8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08_Městské muzeum a galerie" sheetId="1" r:id="rId1"/>
    <sheet name="216_Městská knihovna" sheetId="2" r:id="rId2"/>
    <sheet name="226_Tereza" sheetId="3" r:id="rId3"/>
    <sheet name="227_Domov seniorů" sheetId="4" r:id="rId4"/>
    <sheet name="310_Technické služby" sheetId="5" r:id="rId5"/>
    <sheet name="4002_MŠ Břetislavova" sheetId="6" r:id="rId6"/>
    <sheet name="4004_MŠ Hřbitovní" sheetId="7" r:id="rId7"/>
    <sheet name="4005_MŠ Na Valtické" sheetId="8" r:id="rId8"/>
    <sheet name="4007_MŠ U Splavu" sheetId="9" r:id="rId9"/>
    <sheet name="4010_MŠ Okružní" sheetId="10" r:id="rId10"/>
    <sheet name="4011_MŠ Osvobození" sheetId="11" r:id="rId11"/>
    <sheet name="4204_ZŠ Komenského" sheetId="12" r:id="rId12"/>
    <sheet name="4205_ZŠ a MŠ Kpt. Nálepky" sheetId="13" r:id="rId13"/>
    <sheet name="4206_ZŠ a MŠ Kupkova" sheetId="14" r:id="rId14"/>
    <sheet name="4207_ZŠ Na Valtické" sheetId="15" r:id="rId15"/>
    <sheet name="4209_ZŠ Slovácká" sheetId="16" r:id="rId16"/>
    <sheet name="4211_ZŠ J. Noháče" sheetId="17" r:id="rId17"/>
    <sheet name="4306_ZUŠ" sheetId="18" r:id="rId18"/>
  </sheets>
  <definedNames>
    <definedName name="_xlnm.Print_Area" localSheetId="0">'108_Městské muzeum a galerie'!$A$1:$O$53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0" l="1"/>
  <c r="G12" i="10"/>
  <c r="G13" i="10"/>
  <c r="G14" i="10"/>
  <c r="G15" i="10"/>
  <c r="G16" i="10"/>
  <c r="G17" i="10"/>
  <c r="C18" i="10"/>
  <c r="F18" i="10"/>
  <c r="M18" i="10"/>
  <c r="N18" i="10"/>
  <c r="O18" i="10"/>
  <c r="G19" i="10"/>
  <c r="G20" i="10"/>
  <c r="G21" i="10"/>
  <c r="G22" i="10"/>
  <c r="G23" i="10"/>
  <c r="G24" i="10"/>
  <c r="J24" i="10" s="1"/>
  <c r="K24" i="10" s="1"/>
  <c r="G25" i="10"/>
  <c r="J25" i="10" s="1"/>
  <c r="K25" i="10"/>
  <c r="G26" i="10"/>
  <c r="J26" i="10" s="1"/>
  <c r="K26" i="10" s="1"/>
  <c r="G27" i="10"/>
  <c r="J27" i="10" s="1"/>
  <c r="K27" i="10" s="1"/>
  <c r="G28" i="10"/>
  <c r="J28" i="10" s="1"/>
  <c r="K28" i="10" s="1"/>
  <c r="G29" i="10"/>
  <c r="J29" i="10" s="1"/>
  <c r="K29" i="10"/>
  <c r="G30" i="10"/>
  <c r="J30" i="10" s="1"/>
  <c r="K30" i="10" s="1"/>
  <c r="G31" i="10"/>
  <c r="J31" i="10" s="1"/>
  <c r="K31" i="10" s="1"/>
  <c r="G32" i="10"/>
  <c r="J32" i="10" s="1"/>
  <c r="K32" i="10" s="1"/>
  <c r="G33" i="10"/>
  <c r="J33" i="10" s="1"/>
  <c r="K33" i="10" s="1"/>
  <c r="G34" i="10"/>
  <c r="J34" i="10" s="1"/>
  <c r="K34" i="10"/>
  <c r="G35" i="10"/>
  <c r="J35" i="10" s="1"/>
  <c r="K35" i="10" s="1"/>
  <c r="G36" i="10"/>
  <c r="J36" i="10" s="1"/>
  <c r="K36" i="10" s="1"/>
  <c r="D37" i="10"/>
  <c r="E37" i="10"/>
  <c r="F37" i="10"/>
  <c r="M37" i="10"/>
  <c r="N37" i="10"/>
  <c r="O37" i="10"/>
  <c r="G38" i="10"/>
  <c r="J38" i="10" s="1"/>
  <c r="K38" i="10"/>
  <c r="G39" i="10"/>
  <c r="J39" i="10" s="1"/>
  <c r="K39" i="10" s="1"/>
  <c r="G40" i="10"/>
  <c r="J40" i="10" s="1"/>
  <c r="K40" i="10"/>
  <c r="G41" i="10"/>
  <c r="J41" i="10" s="1"/>
  <c r="K41" i="10" s="1"/>
  <c r="G42" i="10"/>
  <c r="J42" i="10" s="1"/>
  <c r="K42" i="10" s="1"/>
  <c r="D43" i="10"/>
  <c r="D45" i="10" s="1"/>
  <c r="E43" i="10"/>
  <c r="E45" i="10" s="1"/>
  <c r="F43" i="10"/>
  <c r="F45" i="10" s="1"/>
  <c r="M43" i="10"/>
  <c r="N43" i="10"/>
  <c r="N45" i="10" s="1"/>
  <c r="O43" i="10"/>
  <c r="O45" i="10" s="1"/>
  <c r="C45" i="10"/>
  <c r="C46" i="10"/>
  <c r="C47" i="10" s="1"/>
  <c r="C46" i="18"/>
  <c r="C47" i="18" s="1"/>
  <c r="C45" i="18"/>
  <c r="O43" i="18"/>
  <c r="O45" i="18" s="1"/>
  <c r="N43" i="18"/>
  <c r="M43" i="18"/>
  <c r="M45" i="18" s="1"/>
  <c r="F43" i="18"/>
  <c r="E43" i="18"/>
  <c r="E45" i="18" s="1"/>
  <c r="D43" i="18"/>
  <c r="D45" i="18" s="1"/>
  <c r="G42" i="18"/>
  <c r="J42" i="18" s="1"/>
  <c r="K42" i="18" s="1"/>
  <c r="G41" i="18"/>
  <c r="J41" i="18" s="1"/>
  <c r="K41" i="18" s="1"/>
  <c r="K40" i="18"/>
  <c r="G40" i="18"/>
  <c r="J40" i="18" s="1"/>
  <c r="G39" i="18"/>
  <c r="J39" i="18" s="1"/>
  <c r="K39" i="18" s="1"/>
  <c r="K38" i="18"/>
  <c r="G38" i="18"/>
  <c r="J38" i="18" s="1"/>
  <c r="O37" i="18"/>
  <c r="N37" i="18"/>
  <c r="M37" i="18"/>
  <c r="F37" i="18"/>
  <c r="E37" i="18"/>
  <c r="D37" i="18"/>
  <c r="G36" i="18"/>
  <c r="J36" i="18" s="1"/>
  <c r="K36" i="18" s="1"/>
  <c r="G35" i="18"/>
  <c r="J35" i="18" s="1"/>
  <c r="K35" i="18" s="1"/>
  <c r="K34" i="18"/>
  <c r="G34" i="18"/>
  <c r="J34" i="18" s="1"/>
  <c r="G33" i="18"/>
  <c r="J33" i="18" s="1"/>
  <c r="K33" i="18" s="1"/>
  <c r="G32" i="18"/>
  <c r="J32" i="18" s="1"/>
  <c r="K32" i="18" s="1"/>
  <c r="G31" i="18"/>
  <c r="J31" i="18" s="1"/>
  <c r="K31" i="18" s="1"/>
  <c r="G30" i="18"/>
  <c r="J30" i="18" s="1"/>
  <c r="K30" i="18" s="1"/>
  <c r="K29" i="18"/>
  <c r="G29" i="18"/>
  <c r="J29" i="18" s="1"/>
  <c r="G28" i="18"/>
  <c r="J28" i="18" s="1"/>
  <c r="K28" i="18" s="1"/>
  <c r="G27" i="18"/>
  <c r="J27" i="18" s="1"/>
  <c r="K27" i="18" s="1"/>
  <c r="G26" i="18"/>
  <c r="J26" i="18" s="1"/>
  <c r="K26" i="18" s="1"/>
  <c r="K25" i="18"/>
  <c r="G25" i="18"/>
  <c r="J25" i="18" s="1"/>
  <c r="G24" i="18"/>
  <c r="J24" i="18" s="1"/>
  <c r="K24" i="18" s="1"/>
  <c r="G23" i="18"/>
  <c r="G22" i="18"/>
  <c r="G21" i="18"/>
  <c r="G20" i="18"/>
  <c r="G19" i="18"/>
  <c r="O18" i="18"/>
  <c r="N18" i="18"/>
  <c r="M18" i="18"/>
  <c r="F18" i="18"/>
  <c r="C18" i="18"/>
  <c r="G17" i="18"/>
  <c r="G16" i="18"/>
  <c r="G15" i="18"/>
  <c r="G14" i="18"/>
  <c r="G13" i="18"/>
  <c r="G12" i="18"/>
  <c r="G11" i="18"/>
  <c r="M46" i="10" l="1"/>
  <c r="M47" i="10" s="1"/>
  <c r="E46" i="10"/>
  <c r="E47" i="10" s="1"/>
  <c r="F46" i="10"/>
  <c r="F47" i="10" s="1"/>
  <c r="O46" i="10"/>
  <c r="O47" i="10" s="1"/>
  <c r="N46" i="10"/>
  <c r="N47" i="10" s="1"/>
  <c r="G18" i="10"/>
  <c r="M45" i="10"/>
  <c r="G43" i="10"/>
  <c r="G37" i="10"/>
  <c r="J37" i="10" s="1"/>
  <c r="K37" i="10" s="1"/>
  <c r="K46" i="10"/>
  <c r="D46" i="10"/>
  <c r="D47" i="10" s="1"/>
  <c r="F46" i="18"/>
  <c r="F47" i="18" s="1"/>
  <c r="N46" i="18"/>
  <c r="N47" i="18" s="1"/>
  <c r="G18" i="18"/>
  <c r="F45" i="18"/>
  <c r="N45" i="18"/>
  <c r="O46" i="18"/>
  <c r="O47" i="18" s="1"/>
  <c r="M46" i="18"/>
  <c r="M47" i="18" s="1"/>
  <c r="G37" i="18"/>
  <c r="J37" i="18" s="1"/>
  <c r="K37" i="18" s="1"/>
  <c r="G43" i="18"/>
  <c r="D46" i="18"/>
  <c r="D47" i="18" s="1"/>
  <c r="E46" i="18"/>
  <c r="G46" i="10" l="1"/>
  <c r="G45" i="10"/>
  <c r="J45" i="10" s="1"/>
  <c r="K45" i="10" s="1"/>
  <c r="J43" i="10"/>
  <c r="K43" i="10" s="1"/>
  <c r="E47" i="18"/>
  <c r="G45" i="18"/>
  <c r="J45" i="18" s="1"/>
  <c r="K45" i="18" s="1"/>
  <c r="G46" i="18"/>
  <c r="J43" i="18"/>
  <c r="K43" i="18" s="1"/>
  <c r="J46" i="10" l="1"/>
  <c r="G47" i="10"/>
  <c r="J47" i="10" s="1"/>
  <c r="K47" i="10" s="1"/>
  <c r="J46" i="18"/>
  <c r="K46" i="18" s="1"/>
  <c r="G47" i="18"/>
  <c r="J47" i="18" s="1"/>
  <c r="K47" i="18" s="1"/>
  <c r="C46" i="17"/>
  <c r="C47" i="17" s="1"/>
  <c r="C45" i="17"/>
  <c r="O43" i="17"/>
  <c r="N43" i="17"/>
  <c r="M43" i="17"/>
  <c r="F43" i="17"/>
  <c r="E43" i="17"/>
  <c r="E45" i="17" s="1"/>
  <c r="D43" i="17"/>
  <c r="D45" i="17" s="1"/>
  <c r="G42" i="17"/>
  <c r="J42" i="17" s="1"/>
  <c r="K42" i="17" s="1"/>
  <c r="G41" i="17"/>
  <c r="J41" i="17" s="1"/>
  <c r="K41" i="17" s="1"/>
  <c r="K40" i="17"/>
  <c r="G40" i="17"/>
  <c r="J40" i="17" s="1"/>
  <c r="G39" i="17"/>
  <c r="J39" i="17" s="1"/>
  <c r="K39" i="17" s="1"/>
  <c r="K38" i="17"/>
  <c r="G38" i="17"/>
  <c r="J38" i="17" s="1"/>
  <c r="O37" i="17"/>
  <c r="N37" i="17"/>
  <c r="M37" i="17"/>
  <c r="F37" i="17"/>
  <c r="E37" i="17"/>
  <c r="D37" i="17"/>
  <c r="G36" i="17"/>
  <c r="J36" i="17" s="1"/>
  <c r="K36" i="17" s="1"/>
  <c r="G35" i="17"/>
  <c r="J35" i="17" s="1"/>
  <c r="K35" i="17" s="1"/>
  <c r="K34" i="17"/>
  <c r="G34" i="17"/>
  <c r="J34" i="17" s="1"/>
  <c r="G33" i="17"/>
  <c r="J33" i="17" s="1"/>
  <c r="K33" i="17" s="1"/>
  <c r="G32" i="17"/>
  <c r="J32" i="17" s="1"/>
  <c r="K32" i="17" s="1"/>
  <c r="G31" i="17"/>
  <c r="J31" i="17" s="1"/>
  <c r="K31" i="17" s="1"/>
  <c r="G30" i="17"/>
  <c r="K29" i="17"/>
  <c r="G29" i="17"/>
  <c r="J29" i="17" s="1"/>
  <c r="G28" i="17"/>
  <c r="J28" i="17" s="1"/>
  <c r="K28" i="17" s="1"/>
  <c r="G27" i="17"/>
  <c r="J27" i="17" s="1"/>
  <c r="K27" i="17" s="1"/>
  <c r="G26" i="17"/>
  <c r="J26" i="17" s="1"/>
  <c r="K26" i="17" s="1"/>
  <c r="K25" i="17"/>
  <c r="G25" i="17"/>
  <c r="J25" i="17" s="1"/>
  <c r="G24" i="17"/>
  <c r="J24" i="17" s="1"/>
  <c r="K24" i="17" s="1"/>
  <c r="G23" i="17"/>
  <c r="G22" i="17"/>
  <c r="G21" i="17"/>
  <c r="G20" i="17"/>
  <c r="G19" i="17"/>
  <c r="O18" i="17"/>
  <c r="N18" i="17"/>
  <c r="M18" i="17"/>
  <c r="F18" i="17"/>
  <c r="C18" i="17"/>
  <c r="G17" i="17"/>
  <c r="G16" i="17"/>
  <c r="G15" i="17"/>
  <c r="G14" i="17"/>
  <c r="G13" i="17"/>
  <c r="G12" i="17"/>
  <c r="G11" i="17"/>
  <c r="G18" i="17" l="1"/>
  <c r="F46" i="17"/>
  <c r="F47" i="17" s="1"/>
  <c r="M46" i="17"/>
  <c r="M47" i="17" s="1"/>
  <c r="N46" i="17"/>
  <c r="N47" i="17" s="1"/>
  <c r="O46" i="17"/>
  <c r="O47" i="17" s="1"/>
  <c r="F45" i="17"/>
  <c r="M45" i="17"/>
  <c r="N45" i="17"/>
  <c r="O45" i="17"/>
  <c r="D46" i="17"/>
  <c r="D47" i="17" s="1"/>
  <c r="G37" i="17"/>
  <c r="J37" i="17" s="1"/>
  <c r="K37" i="17" s="1"/>
  <c r="E46" i="17"/>
  <c r="K46" i="17" s="1"/>
  <c r="G43" i="17"/>
  <c r="J30" i="17"/>
  <c r="K30" i="17" s="1"/>
  <c r="E47" i="17" l="1"/>
  <c r="G45" i="17"/>
  <c r="J45" i="17" s="1"/>
  <c r="K45" i="17" s="1"/>
  <c r="J43" i="17"/>
  <c r="K43" i="17" s="1"/>
  <c r="G46" i="17"/>
  <c r="G47" i="17" l="1"/>
  <c r="J47" i="17" s="1"/>
  <c r="K47" i="17" s="1"/>
  <c r="J46" i="17"/>
  <c r="C46" i="16"/>
  <c r="C47" i="16" s="1"/>
  <c r="C45" i="16"/>
  <c r="O43" i="16"/>
  <c r="N43" i="16"/>
  <c r="N45" i="16" s="1"/>
  <c r="M43" i="16"/>
  <c r="F43" i="16"/>
  <c r="F45" i="16" s="1"/>
  <c r="E43" i="16"/>
  <c r="E45" i="16" s="1"/>
  <c r="D43" i="16"/>
  <c r="D45" i="16" s="1"/>
  <c r="G42" i="16"/>
  <c r="J42" i="16" s="1"/>
  <c r="K42" i="16" s="1"/>
  <c r="G41" i="16"/>
  <c r="J41" i="16" s="1"/>
  <c r="K41" i="16" s="1"/>
  <c r="K40" i="16"/>
  <c r="G40" i="16"/>
  <c r="J40" i="16" s="1"/>
  <c r="G39" i="16"/>
  <c r="J39" i="16" s="1"/>
  <c r="K39" i="16" s="1"/>
  <c r="K38" i="16"/>
  <c r="G38" i="16"/>
  <c r="J38" i="16" s="1"/>
  <c r="O37" i="16"/>
  <c r="N37" i="16"/>
  <c r="M37" i="16"/>
  <c r="F37" i="16"/>
  <c r="E37" i="16"/>
  <c r="D37" i="16"/>
  <c r="D46" i="16" s="1"/>
  <c r="D47" i="16" s="1"/>
  <c r="G36" i="16"/>
  <c r="J36" i="16" s="1"/>
  <c r="K36" i="16" s="1"/>
  <c r="G35" i="16"/>
  <c r="J35" i="16" s="1"/>
  <c r="K35" i="16" s="1"/>
  <c r="K34" i="16"/>
  <c r="G34" i="16"/>
  <c r="J34" i="16" s="1"/>
  <c r="G33" i="16"/>
  <c r="J33" i="16" s="1"/>
  <c r="K33" i="16" s="1"/>
  <c r="G32" i="16"/>
  <c r="J32" i="16" s="1"/>
  <c r="K32" i="16" s="1"/>
  <c r="G31" i="16"/>
  <c r="J31" i="16" s="1"/>
  <c r="K31" i="16" s="1"/>
  <c r="G30" i="16"/>
  <c r="J30" i="16" s="1"/>
  <c r="K30" i="16" s="1"/>
  <c r="K29" i="16"/>
  <c r="G29" i="16"/>
  <c r="J29" i="16" s="1"/>
  <c r="G28" i="16"/>
  <c r="J28" i="16" s="1"/>
  <c r="K28" i="16" s="1"/>
  <c r="G27" i="16"/>
  <c r="J27" i="16" s="1"/>
  <c r="K27" i="16" s="1"/>
  <c r="G26" i="16"/>
  <c r="J26" i="16" s="1"/>
  <c r="K26" i="16" s="1"/>
  <c r="K25" i="16"/>
  <c r="G25" i="16"/>
  <c r="J25" i="16" s="1"/>
  <c r="G24" i="16"/>
  <c r="J24" i="16" s="1"/>
  <c r="K24" i="16" s="1"/>
  <c r="G23" i="16"/>
  <c r="G22" i="16"/>
  <c r="G21" i="16"/>
  <c r="G20" i="16"/>
  <c r="G19" i="16"/>
  <c r="O18" i="16"/>
  <c r="N18" i="16"/>
  <c r="M18" i="16"/>
  <c r="F18" i="16"/>
  <c r="C18" i="16"/>
  <c r="G17" i="16"/>
  <c r="G16" i="16"/>
  <c r="G15" i="16"/>
  <c r="G14" i="16"/>
  <c r="G13" i="16"/>
  <c r="G12" i="16"/>
  <c r="G11" i="16"/>
  <c r="E46" i="16" l="1"/>
  <c r="E47" i="16" s="1"/>
  <c r="G18" i="16"/>
  <c r="O46" i="16"/>
  <c r="O47" i="16" s="1"/>
  <c r="M46" i="16"/>
  <c r="M47" i="16" s="1"/>
  <c r="M45" i="16"/>
  <c r="O45" i="16"/>
  <c r="N46" i="16"/>
  <c r="N47" i="16" s="1"/>
  <c r="G37" i="16"/>
  <c r="J37" i="16" s="1"/>
  <c r="K37" i="16" s="1"/>
  <c r="F46" i="16"/>
  <c r="G43" i="16"/>
  <c r="K46" i="16" l="1"/>
  <c r="F47" i="16"/>
  <c r="G45" i="16"/>
  <c r="J45" i="16" s="1"/>
  <c r="K45" i="16" s="1"/>
  <c r="G46" i="16"/>
  <c r="G47" i="16" s="1"/>
  <c r="J43" i="16"/>
  <c r="K43" i="16" s="1"/>
  <c r="J47" i="16" l="1"/>
  <c r="K47" i="16" s="1"/>
  <c r="J46" i="16"/>
  <c r="C46" i="15"/>
  <c r="C47" i="15" s="1"/>
  <c r="C45" i="15"/>
  <c r="O43" i="15"/>
  <c r="N43" i="15"/>
  <c r="N45" i="15" s="1"/>
  <c r="M43" i="15"/>
  <c r="M45" i="15" s="1"/>
  <c r="F43" i="15"/>
  <c r="F45" i="15" s="1"/>
  <c r="E43" i="15"/>
  <c r="E45" i="15" s="1"/>
  <c r="D43" i="15"/>
  <c r="D45" i="15" s="1"/>
  <c r="G42" i="15"/>
  <c r="J42" i="15" s="1"/>
  <c r="K42" i="15" s="1"/>
  <c r="G41" i="15"/>
  <c r="J41" i="15" s="1"/>
  <c r="K41" i="15" s="1"/>
  <c r="K40" i="15"/>
  <c r="G40" i="15"/>
  <c r="J40" i="15" s="1"/>
  <c r="G39" i="15"/>
  <c r="J39" i="15" s="1"/>
  <c r="K39" i="15" s="1"/>
  <c r="K38" i="15"/>
  <c r="G38" i="15"/>
  <c r="O37" i="15"/>
  <c r="N37" i="15"/>
  <c r="M37" i="15"/>
  <c r="F37" i="15"/>
  <c r="E37" i="15"/>
  <c r="D37" i="15"/>
  <c r="G36" i="15"/>
  <c r="J36" i="15" s="1"/>
  <c r="K36" i="15" s="1"/>
  <c r="G35" i="15"/>
  <c r="J35" i="15" s="1"/>
  <c r="K35" i="15" s="1"/>
  <c r="K34" i="15"/>
  <c r="G34" i="15"/>
  <c r="G33" i="15"/>
  <c r="J33" i="15" s="1"/>
  <c r="K33" i="15" s="1"/>
  <c r="G32" i="15"/>
  <c r="J32" i="15" s="1"/>
  <c r="K32" i="15" s="1"/>
  <c r="G31" i="15"/>
  <c r="J31" i="15" s="1"/>
  <c r="K31" i="15" s="1"/>
  <c r="G30" i="15"/>
  <c r="J30" i="15" s="1"/>
  <c r="K30" i="15" s="1"/>
  <c r="K29" i="15"/>
  <c r="G29" i="15"/>
  <c r="J29" i="15" s="1"/>
  <c r="G28" i="15"/>
  <c r="J28" i="15" s="1"/>
  <c r="K28" i="15" s="1"/>
  <c r="G27" i="15"/>
  <c r="J27" i="15" s="1"/>
  <c r="K27" i="15" s="1"/>
  <c r="G26" i="15"/>
  <c r="J26" i="15" s="1"/>
  <c r="K26" i="15" s="1"/>
  <c r="K25" i="15"/>
  <c r="G25" i="15"/>
  <c r="J25" i="15" s="1"/>
  <c r="G24" i="15"/>
  <c r="J24" i="15" s="1"/>
  <c r="K24" i="15" s="1"/>
  <c r="G23" i="15"/>
  <c r="G22" i="15"/>
  <c r="G21" i="15"/>
  <c r="G20" i="15"/>
  <c r="G19" i="15"/>
  <c r="O18" i="15"/>
  <c r="N18" i="15"/>
  <c r="M18" i="15"/>
  <c r="F18" i="15"/>
  <c r="C18" i="15"/>
  <c r="G17" i="15"/>
  <c r="G16" i="15"/>
  <c r="G15" i="15"/>
  <c r="G14" i="15"/>
  <c r="G13" i="15"/>
  <c r="G12" i="15"/>
  <c r="G11" i="15"/>
  <c r="G43" i="15" l="1"/>
  <c r="G45" i="15" s="1"/>
  <c r="J45" i="15" s="1"/>
  <c r="K45" i="15" s="1"/>
  <c r="O46" i="15"/>
  <c r="O47" i="15" s="1"/>
  <c r="G18" i="15"/>
  <c r="E46" i="15"/>
  <c r="E47" i="15" s="1"/>
  <c r="D46" i="15"/>
  <c r="D47" i="15" s="1"/>
  <c r="O45" i="15"/>
  <c r="N46" i="15"/>
  <c r="N47" i="15" s="1"/>
  <c r="G37" i="15"/>
  <c r="J37" i="15" s="1"/>
  <c r="K37" i="15" s="1"/>
  <c r="F46" i="15"/>
  <c r="F47" i="15" s="1"/>
  <c r="J38" i="15"/>
  <c r="M46" i="15"/>
  <c r="M47" i="15" s="1"/>
  <c r="J34" i="15"/>
  <c r="J43" i="15" l="1"/>
  <c r="K43" i="15" s="1"/>
  <c r="K46" i="15"/>
  <c r="G46" i="15"/>
  <c r="G47" i="15" s="1"/>
  <c r="J47" i="15" s="1"/>
  <c r="K47" i="15" s="1"/>
  <c r="C46" i="14"/>
  <c r="C47" i="14" s="1"/>
  <c r="C45" i="14"/>
  <c r="O43" i="14"/>
  <c r="N43" i="14"/>
  <c r="M43" i="14"/>
  <c r="F43" i="14"/>
  <c r="F45" i="14" s="1"/>
  <c r="E43" i="14"/>
  <c r="E45" i="14" s="1"/>
  <c r="D43" i="14"/>
  <c r="D45" i="14" s="1"/>
  <c r="G42" i="14"/>
  <c r="J42" i="14" s="1"/>
  <c r="K42" i="14" s="1"/>
  <c r="G41" i="14"/>
  <c r="J41" i="14" s="1"/>
  <c r="K41" i="14" s="1"/>
  <c r="K40" i="14"/>
  <c r="G40" i="14"/>
  <c r="J40" i="14" s="1"/>
  <c r="G39" i="14"/>
  <c r="J39" i="14" s="1"/>
  <c r="K39" i="14" s="1"/>
  <c r="K38" i="14"/>
  <c r="G38" i="14"/>
  <c r="J38" i="14" s="1"/>
  <c r="O37" i="14"/>
  <c r="N37" i="14"/>
  <c r="M37" i="14"/>
  <c r="F37" i="14"/>
  <c r="E37" i="14"/>
  <c r="D37" i="14"/>
  <c r="G36" i="14"/>
  <c r="J36" i="14" s="1"/>
  <c r="K36" i="14" s="1"/>
  <c r="G35" i="14"/>
  <c r="J35" i="14" s="1"/>
  <c r="K35" i="14" s="1"/>
  <c r="K34" i="14"/>
  <c r="G34" i="14"/>
  <c r="J34" i="14" s="1"/>
  <c r="G33" i="14"/>
  <c r="J33" i="14" s="1"/>
  <c r="K33" i="14" s="1"/>
  <c r="G32" i="14"/>
  <c r="J32" i="14" s="1"/>
  <c r="K32" i="14" s="1"/>
  <c r="G31" i="14"/>
  <c r="J31" i="14" s="1"/>
  <c r="K31" i="14" s="1"/>
  <c r="G30" i="14"/>
  <c r="J30" i="14" s="1"/>
  <c r="K30" i="14" s="1"/>
  <c r="K29" i="14"/>
  <c r="G29" i="14"/>
  <c r="J29" i="14" s="1"/>
  <c r="G28" i="14"/>
  <c r="J28" i="14" s="1"/>
  <c r="K28" i="14" s="1"/>
  <c r="G27" i="14"/>
  <c r="J27" i="14" s="1"/>
  <c r="K27" i="14" s="1"/>
  <c r="G26" i="14"/>
  <c r="J26" i="14" s="1"/>
  <c r="K26" i="14" s="1"/>
  <c r="K25" i="14"/>
  <c r="G25" i="14"/>
  <c r="J25" i="14" s="1"/>
  <c r="G24" i="14"/>
  <c r="J24" i="14" s="1"/>
  <c r="K24" i="14" s="1"/>
  <c r="G23" i="14"/>
  <c r="G22" i="14"/>
  <c r="G21" i="14"/>
  <c r="G20" i="14"/>
  <c r="G19" i="14"/>
  <c r="O18" i="14"/>
  <c r="N18" i="14"/>
  <c r="M18" i="14"/>
  <c r="F18" i="14"/>
  <c r="C18" i="14"/>
  <c r="G17" i="14"/>
  <c r="G16" i="14"/>
  <c r="G15" i="14"/>
  <c r="G14" i="14"/>
  <c r="G13" i="14"/>
  <c r="G12" i="14"/>
  <c r="G11" i="14"/>
  <c r="J46" i="15" l="1"/>
  <c r="F46" i="14"/>
  <c r="N46" i="14"/>
  <c r="N47" i="14" s="1"/>
  <c r="O46" i="14"/>
  <c r="O47" i="14" s="1"/>
  <c r="M46" i="14"/>
  <c r="M47" i="14" s="1"/>
  <c r="N45" i="14"/>
  <c r="D46" i="14"/>
  <c r="D47" i="14" s="1"/>
  <c r="M45" i="14"/>
  <c r="O45" i="14"/>
  <c r="G18" i="14"/>
  <c r="E46" i="14"/>
  <c r="F47" i="14"/>
  <c r="G43" i="14"/>
  <c r="G37" i="14"/>
  <c r="J37" i="14" s="1"/>
  <c r="K37" i="14" s="1"/>
  <c r="K46" i="14" l="1"/>
  <c r="E47" i="14"/>
  <c r="G45" i="14"/>
  <c r="J45" i="14" s="1"/>
  <c r="K45" i="14" s="1"/>
  <c r="J43" i="14"/>
  <c r="K43" i="14" s="1"/>
  <c r="G46" i="14"/>
  <c r="G47" i="14" l="1"/>
  <c r="J47" i="14" s="1"/>
  <c r="K47" i="14" s="1"/>
  <c r="J46" i="14"/>
  <c r="C46" i="13"/>
  <c r="C47" i="13" s="1"/>
  <c r="C45" i="13"/>
  <c r="O43" i="13"/>
  <c r="O45" i="13" s="1"/>
  <c r="N43" i="13"/>
  <c r="M43" i="13"/>
  <c r="F43" i="13"/>
  <c r="F45" i="13" s="1"/>
  <c r="E43" i="13"/>
  <c r="E45" i="13" s="1"/>
  <c r="D43" i="13"/>
  <c r="D45" i="13" s="1"/>
  <c r="G42" i="13"/>
  <c r="J42" i="13" s="1"/>
  <c r="K42" i="13" s="1"/>
  <c r="G41" i="13"/>
  <c r="J41" i="13" s="1"/>
  <c r="K41" i="13" s="1"/>
  <c r="K40" i="13"/>
  <c r="G40" i="13"/>
  <c r="G39" i="13"/>
  <c r="J39" i="13" s="1"/>
  <c r="K39" i="13" s="1"/>
  <c r="K38" i="13"/>
  <c r="G38" i="13"/>
  <c r="J38" i="13" s="1"/>
  <c r="O37" i="13"/>
  <c r="N37" i="13"/>
  <c r="M37" i="13"/>
  <c r="F37" i="13"/>
  <c r="E37" i="13"/>
  <c r="D37" i="13"/>
  <c r="G36" i="13"/>
  <c r="J36" i="13" s="1"/>
  <c r="K36" i="13" s="1"/>
  <c r="G35" i="13"/>
  <c r="J35" i="13" s="1"/>
  <c r="K35" i="13" s="1"/>
  <c r="K34" i="13"/>
  <c r="G34" i="13"/>
  <c r="J34" i="13" s="1"/>
  <c r="G33" i="13"/>
  <c r="J33" i="13" s="1"/>
  <c r="K33" i="13" s="1"/>
  <c r="G32" i="13"/>
  <c r="J32" i="13" s="1"/>
  <c r="K32" i="13" s="1"/>
  <c r="G31" i="13"/>
  <c r="J31" i="13" s="1"/>
  <c r="K31" i="13" s="1"/>
  <c r="G30" i="13"/>
  <c r="J30" i="13" s="1"/>
  <c r="K30" i="13" s="1"/>
  <c r="K29" i="13"/>
  <c r="G29" i="13"/>
  <c r="J29" i="13" s="1"/>
  <c r="G28" i="13"/>
  <c r="J28" i="13" s="1"/>
  <c r="K28" i="13" s="1"/>
  <c r="G27" i="13"/>
  <c r="J27" i="13" s="1"/>
  <c r="K27" i="13" s="1"/>
  <c r="G26" i="13"/>
  <c r="J26" i="13" s="1"/>
  <c r="K26" i="13" s="1"/>
  <c r="K25" i="13"/>
  <c r="G25" i="13"/>
  <c r="J25" i="13" s="1"/>
  <c r="G24" i="13"/>
  <c r="J24" i="13" s="1"/>
  <c r="K24" i="13" s="1"/>
  <c r="G23" i="13"/>
  <c r="G22" i="13"/>
  <c r="G21" i="13"/>
  <c r="G20" i="13"/>
  <c r="G19" i="13"/>
  <c r="O18" i="13"/>
  <c r="N18" i="13"/>
  <c r="M18" i="13"/>
  <c r="F18" i="13"/>
  <c r="C18" i="13"/>
  <c r="G17" i="13"/>
  <c r="G16" i="13"/>
  <c r="G15" i="13"/>
  <c r="G14" i="13"/>
  <c r="G13" i="13"/>
  <c r="G12" i="13"/>
  <c r="G11" i="13"/>
  <c r="F46" i="13" l="1"/>
  <c r="F47" i="13" s="1"/>
  <c r="M46" i="13"/>
  <c r="M47" i="13" s="1"/>
  <c r="N46" i="13"/>
  <c r="N47" i="13" s="1"/>
  <c r="G43" i="13"/>
  <c r="J43" i="13" s="1"/>
  <c r="K43" i="13" s="1"/>
  <c r="M45" i="13"/>
  <c r="N45" i="13"/>
  <c r="G18" i="13"/>
  <c r="E46" i="13"/>
  <c r="K46" i="13" s="1"/>
  <c r="O46" i="13"/>
  <c r="O47" i="13" s="1"/>
  <c r="J40" i="13"/>
  <c r="G37" i="13"/>
  <c r="J37" i="13" s="1"/>
  <c r="K37" i="13" s="1"/>
  <c r="D46" i="13"/>
  <c r="D47" i="13" s="1"/>
  <c r="E47" i="13" l="1"/>
  <c r="G45" i="13"/>
  <c r="J45" i="13" s="1"/>
  <c r="K45" i="13" s="1"/>
  <c r="G46" i="13"/>
  <c r="C46" i="12"/>
  <c r="C47" i="12" s="1"/>
  <c r="C45" i="12"/>
  <c r="O43" i="12"/>
  <c r="N43" i="12"/>
  <c r="N45" i="12" s="1"/>
  <c r="M43" i="12"/>
  <c r="F43" i="12"/>
  <c r="F45" i="12" s="1"/>
  <c r="E43" i="12"/>
  <c r="E45" i="12" s="1"/>
  <c r="D43" i="12"/>
  <c r="D45" i="12" s="1"/>
  <c r="G42" i="12"/>
  <c r="J42" i="12" s="1"/>
  <c r="K42" i="12" s="1"/>
  <c r="G41" i="12"/>
  <c r="J41" i="12" s="1"/>
  <c r="K41" i="12" s="1"/>
  <c r="K40" i="12"/>
  <c r="G40" i="12"/>
  <c r="J40" i="12" s="1"/>
  <c r="G39" i="12"/>
  <c r="J39" i="12" s="1"/>
  <c r="K39" i="12" s="1"/>
  <c r="K38" i="12"/>
  <c r="G38" i="12"/>
  <c r="J38" i="12" s="1"/>
  <c r="O37" i="12"/>
  <c r="N37" i="12"/>
  <c r="M37" i="12"/>
  <c r="F37" i="12"/>
  <c r="E37" i="12"/>
  <c r="D37" i="12"/>
  <c r="G36" i="12"/>
  <c r="J36" i="12" s="1"/>
  <c r="K36" i="12" s="1"/>
  <c r="G35" i="12"/>
  <c r="J35" i="12" s="1"/>
  <c r="K35" i="12" s="1"/>
  <c r="K34" i="12"/>
  <c r="G34" i="12"/>
  <c r="J34" i="12" s="1"/>
  <c r="G33" i="12"/>
  <c r="J33" i="12" s="1"/>
  <c r="K33" i="12" s="1"/>
  <c r="G32" i="12"/>
  <c r="J32" i="12" s="1"/>
  <c r="K32" i="12" s="1"/>
  <c r="G31" i="12"/>
  <c r="J31" i="12" s="1"/>
  <c r="K31" i="12" s="1"/>
  <c r="G30" i="12"/>
  <c r="K29" i="12"/>
  <c r="G29" i="12"/>
  <c r="J29" i="12" s="1"/>
  <c r="G28" i="12"/>
  <c r="J28" i="12" s="1"/>
  <c r="K28" i="12" s="1"/>
  <c r="G27" i="12"/>
  <c r="J27" i="12" s="1"/>
  <c r="K27" i="12" s="1"/>
  <c r="G26" i="12"/>
  <c r="J26" i="12" s="1"/>
  <c r="K26" i="12" s="1"/>
  <c r="K25" i="12"/>
  <c r="G25" i="12"/>
  <c r="J25" i="12" s="1"/>
  <c r="G24" i="12"/>
  <c r="J24" i="12" s="1"/>
  <c r="K24" i="12" s="1"/>
  <c r="G23" i="12"/>
  <c r="G22" i="12"/>
  <c r="G21" i="12"/>
  <c r="G20" i="12"/>
  <c r="G19" i="12"/>
  <c r="O18" i="12"/>
  <c r="N18" i="12"/>
  <c r="M18" i="12"/>
  <c r="F18" i="12"/>
  <c r="C18" i="12"/>
  <c r="G17" i="12"/>
  <c r="G16" i="12"/>
  <c r="G15" i="12"/>
  <c r="G14" i="12"/>
  <c r="G13" i="12"/>
  <c r="G12" i="12"/>
  <c r="G11" i="12"/>
  <c r="G47" i="13" l="1"/>
  <c r="J47" i="13" s="1"/>
  <c r="K47" i="13" s="1"/>
  <c r="J46" i="13"/>
  <c r="G18" i="12"/>
  <c r="M46" i="12"/>
  <c r="M47" i="12" s="1"/>
  <c r="N46" i="12"/>
  <c r="N47" i="12" s="1"/>
  <c r="O46" i="12"/>
  <c r="O47" i="12" s="1"/>
  <c r="O45" i="12"/>
  <c r="G43" i="12"/>
  <c r="G45" i="12" s="1"/>
  <c r="J45" i="12" s="1"/>
  <c r="K45" i="12" s="1"/>
  <c r="D46" i="12"/>
  <c r="D47" i="12" s="1"/>
  <c r="E46" i="12"/>
  <c r="E47" i="12" s="1"/>
  <c r="F46" i="12"/>
  <c r="F47" i="12" s="1"/>
  <c r="G37" i="12"/>
  <c r="J37" i="12" s="1"/>
  <c r="K37" i="12" s="1"/>
  <c r="M45" i="12"/>
  <c r="J30" i="12"/>
  <c r="K30" i="12" s="1"/>
  <c r="J43" i="12" l="1"/>
  <c r="K43" i="12" s="1"/>
  <c r="G46" i="12"/>
  <c r="G47" i="12" s="1"/>
  <c r="J47" i="12" s="1"/>
  <c r="K47" i="12" s="1"/>
  <c r="J46" i="12" l="1"/>
  <c r="K46" i="12" s="1"/>
  <c r="C46" i="11"/>
  <c r="C47" i="11" s="1"/>
  <c r="C45" i="11"/>
  <c r="O43" i="11"/>
  <c r="N43" i="11"/>
  <c r="N45" i="11" s="1"/>
  <c r="M43" i="11"/>
  <c r="F43" i="11"/>
  <c r="E43" i="11"/>
  <c r="E45" i="11" s="1"/>
  <c r="D43" i="11"/>
  <c r="D45" i="11" s="1"/>
  <c r="G42" i="11"/>
  <c r="J42" i="11" s="1"/>
  <c r="K42" i="11" s="1"/>
  <c r="G41" i="11"/>
  <c r="J41" i="11" s="1"/>
  <c r="K41" i="11" s="1"/>
  <c r="K40" i="11"/>
  <c r="G40" i="11"/>
  <c r="G39" i="11"/>
  <c r="J39" i="11" s="1"/>
  <c r="K39" i="11" s="1"/>
  <c r="K38" i="11"/>
  <c r="G38" i="11"/>
  <c r="J38" i="11" s="1"/>
  <c r="O37" i="11"/>
  <c r="N37" i="11"/>
  <c r="M37" i="11"/>
  <c r="F37" i="11"/>
  <c r="E37" i="11"/>
  <c r="D37" i="11"/>
  <c r="G36" i="11"/>
  <c r="J36" i="11" s="1"/>
  <c r="K36" i="11" s="1"/>
  <c r="G35" i="11"/>
  <c r="J35" i="11" s="1"/>
  <c r="K35" i="11" s="1"/>
  <c r="K34" i="11"/>
  <c r="G34" i="11"/>
  <c r="G33" i="11"/>
  <c r="J33" i="11" s="1"/>
  <c r="K33" i="11" s="1"/>
  <c r="G32" i="11"/>
  <c r="J32" i="11" s="1"/>
  <c r="K32" i="11" s="1"/>
  <c r="G31" i="11"/>
  <c r="J31" i="11" s="1"/>
  <c r="K31" i="11" s="1"/>
  <c r="G30" i="11"/>
  <c r="J30" i="11" s="1"/>
  <c r="K30" i="11" s="1"/>
  <c r="K29" i="11"/>
  <c r="G29" i="11"/>
  <c r="J29" i="11" s="1"/>
  <c r="G28" i="11"/>
  <c r="J28" i="11" s="1"/>
  <c r="K28" i="11" s="1"/>
  <c r="G27" i="11"/>
  <c r="J27" i="11" s="1"/>
  <c r="K27" i="11" s="1"/>
  <c r="G26" i="11"/>
  <c r="J26" i="11" s="1"/>
  <c r="K26" i="11" s="1"/>
  <c r="K25" i="11"/>
  <c r="G25" i="11"/>
  <c r="J25" i="11" s="1"/>
  <c r="G24" i="11"/>
  <c r="J24" i="11" s="1"/>
  <c r="K24" i="11" s="1"/>
  <c r="G23" i="11"/>
  <c r="G22" i="11"/>
  <c r="G21" i="11"/>
  <c r="G20" i="11"/>
  <c r="G19" i="11"/>
  <c r="O18" i="11"/>
  <c r="N18" i="11"/>
  <c r="M18" i="11"/>
  <c r="F18" i="11"/>
  <c r="C18" i="11"/>
  <c r="G17" i="11"/>
  <c r="G16" i="11"/>
  <c r="G15" i="11"/>
  <c r="G14" i="11"/>
  <c r="G13" i="11"/>
  <c r="G12" i="11"/>
  <c r="G11" i="11"/>
  <c r="E46" i="11" l="1"/>
  <c r="K46" i="11" s="1"/>
  <c r="F46" i="11"/>
  <c r="F47" i="11" s="1"/>
  <c r="F45" i="11"/>
  <c r="O46" i="11"/>
  <c r="O47" i="11" s="1"/>
  <c r="O45" i="11"/>
  <c r="G43" i="11"/>
  <c r="G45" i="11" s="1"/>
  <c r="N46" i="11"/>
  <c r="N47" i="11" s="1"/>
  <c r="G37" i="11"/>
  <c r="J37" i="11" s="1"/>
  <c r="K37" i="11" s="1"/>
  <c r="M46" i="11"/>
  <c r="M47" i="11" s="1"/>
  <c r="G18" i="11"/>
  <c r="J34" i="11"/>
  <c r="J40" i="11"/>
  <c r="M45" i="11"/>
  <c r="D46" i="11"/>
  <c r="D47" i="11" s="1"/>
  <c r="G46" i="11" l="1"/>
  <c r="E47" i="11"/>
  <c r="J45" i="11"/>
  <c r="K45" i="11" s="1"/>
  <c r="J43" i="11"/>
  <c r="K43" i="11" s="1"/>
  <c r="J46" i="11"/>
  <c r="G47" i="11"/>
  <c r="J47" i="11" s="1"/>
  <c r="K47" i="11" l="1"/>
  <c r="C46" i="9" l="1"/>
  <c r="C47" i="9" s="1"/>
  <c r="C45" i="9"/>
  <c r="O43" i="9"/>
  <c r="N43" i="9"/>
  <c r="M43" i="9"/>
  <c r="F43" i="9"/>
  <c r="F45" i="9" s="1"/>
  <c r="E43" i="9"/>
  <c r="E45" i="9" s="1"/>
  <c r="D43" i="9"/>
  <c r="D45" i="9" s="1"/>
  <c r="G42" i="9"/>
  <c r="J42" i="9" s="1"/>
  <c r="K42" i="9" s="1"/>
  <c r="G41" i="9"/>
  <c r="J41" i="9" s="1"/>
  <c r="K41" i="9" s="1"/>
  <c r="K40" i="9"/>
  <c r="G40" i="9"/>
  <c r="J40" i="9" s="1"/>
  <c r="G39" i="9"/>
  <c r="J39" i="9" s="1"/>
  <c r="K39" i="9" s="1"/>
  <c r="K38" i="9"/>
  <c r="G38" i="9"/>
  <c r="J38" i="9" s="1"/>
  <c r="O37" i="9"/>
  <c r="N37" i="9"/>
  <c r="M37" i="9"/>
  <c r="F37" i="9"/>
  <c r="E37" i="9"/>
  <c r="D37" i="9"/>
  <c r="G36" i="9"/>
  <c r="J36" i="9" s="1"/>
  <c r="K36" i="9" s="1"/>
  <c r="G35" i="9"/>
  <c r="J35" i="9" s="1"/>
  <c r="K35" i="9" s="1"/>
  <c r="K34" i="9"/>
  <c r="G34" i="9"/>
  <c r="J34" i="9" s="1"/>
  <c r="G33" i="9"/>
  <c r="J33" i="9" s="1"/>
  <c r="K33" i="9" s="1"/>
  <c r="G32" i="9"/>
  <c r="J32" i="9" s="1"/>
  <c r="K32" i="9" s="1"/>
  <c r="G31" i="9"/>
  <c r="J31" i="9" s="1"/>
  <c r="K31" i="9" s="1"/>
  <c r="G30" i="9"/>
  <c r="J30" i="9" s="1"/>
  <c r="K30" i="9" s="1"/>
  <c r="K29" i="9"/>
  <c r="G29" i="9"/>
  <c r="J29" i="9" s="1"/>
  <c r="G28" i="9"/>
  <c r="J28" i="9" s="1"/>
  <c r="K28" i="9" s="1"/>
  <c r="G27" i="9"/>
  <c r="J27" i="9" s="1"/>
  <c r="K27" i="9" s="1"/>
  <c r="G26" i="9"/>
  <c r="J26" i="9" s="1"/>
  <c r="K26" i="9" s="1"/>
  <c r="K25" i="9"/>
  <c r="G25" i="9"/>
  <c r="J25" i="9" s="1"/>
  <c r="G24" i="9"/>
  <c r="J24" i="9" s="1"/>
  <c r="K24" i="9" s="1"/>
  <c r="G23" i="9"/>
  <c r="G22" i="9"/>
  <c r="G21" i="9"/>
  <c r="G20" i="9"/>
  <c r="G19" i="9"/>
  <c r="O18" i="9"/>
  <c r="N18" i="9"/>
  <c r="M18" i="9"/>
  <c r="F18" i="9"/>
  <c r="C18" i="9"/>
  <c r="G17" i="9"/>
  <c r="G16" i="9"/>
  <c r="G15" i="9"/>
  <c r="G14" i="9"/>
  <c r="G13" i="9"/>
  <c r="G12" i="9"/>
  <c r="G11" i="9"/>
  <c r="F46" i="9" l="1"/>
  <c r="F47" i="9" s="1"/>
  <c r="G18" i="9"/>
  <c r="N46" i="9"/>
  <c r="N47" i="9" s="1"/>
  <c r="O46" i="9"/>
  <c r="O47" i="9" s="1"/>
  <c r="N45" i="9"/>
  <c r="O45" i="9"/>
  <c r="E46" i="9"/>
  <c r="K46" i="9" s="1"/>
  <c r="M46" i="9"/>
  <c r="M47" i="9" s="1"/>
  <c r="G37" i="9"/>
  <c r="J37" i="9" s="1"/>
  <c r="K37" i="9" s="1"/>
  <c r="G43" i="9"/>
  <c r="M45" i="9"/>
  <c r="D46" i="9"/>
  <c r="D47" i="9" s="1"/>
  <c r="E47" i="9" l="1"/>
  <c r="G45" i="9"/>
  <c r="J45" i="9" s="1"/>
  <c r="K45" i="9" s="1"/>
  <c r="G46" i="9"/>
  <c r="J43" i="9"/>
  <c r="K43" i="9" s="1"/>
  <c r="C46" i="8"/>
  <c r="C47" i="8" s="1"/>
  <c r="C45" i="8"/>
  <c r="O43" i="8"/>
  <c r="N43" i="8"/>
  <c r="N45" i="8" s="1"/>
  <c r="M43" i="8"/>
  <c r="F43" i="8"/>
  <c r="E43" i="8"/>
  <c r="E45" i="8" s="1"/>
  <c r="D43" i="8"/>
  <c r="D45" i="8" s="1"/>
  <c r="G42" i="8"/>
  <c r="J42" i="8" s="1"/>
  <c r="K42" i="8" s="1"/>
  <c r="G41" i="8"/>
  <c r="J41" i="8" s="1"/>
  <c r="K41" i="8" s="1"/>
  <c r="K40" i="8"/>
  <c r="G40" i="8"/>
  <c r="J40" i="8" s="1"/>
  <c r="G39" i="8"/>
  <c r="J39" i="8" s="1"/>
  <c r="K39" i="8" s="1"/>
  <c r="K38" i="8"/>
  <c r="G38" i="8"/>
  <c r="J38" i="8" s="1"/>
  <c r="O37" i="8"/>
  <c r="N37" i="8"/>
  <c r="M37" i="8"/>
  <c r="F37" i="8"/>
  <c r="E37" i="8"/>
  <c r="D37" i="8"/>
  <c r="G36" i="8"/>
  <c r="J36" i="8" s="1"/>
  <c r="K36" i="8" s="1"/>
  <c r="G35" i="8"/>
  <c r="J35" i="8" s="1"/>
  <c r="K35" i="8" s="1"/>
  <c r="K34" i="8"/>
  <c r="G34" i="8"/>
  <c r="J34" i="8" s="1"/>
  <c r="G33" i="8"/>
  <c r="J33" i="8" s="1"/>
  <c r="K33" i="8" s="1"/>
  <c r="G32" i="8"/>
  <c r="J32" i="8" s="1"/>
  <c r="K32" i="8" s="1"/>
  <c r="G31" i="8"/>
  <c r="J31" i="8" s="1"/>
  <c r="K31" i="8" s="1"/>
  <c r="G30" i="8"/>
  <c r="K29" i="8"/>
  <c r="G29" i="8"/>
  <c r="J29" i="8" s="1"/>
  <c r="G28" i="8"/>
  <c r="J28" i="8" s="1"/>
  <c r="K28" i="8" s="1"/>
  <c r="G27" i="8"/>
  <c r="J27" i="8" s="1"/>
  <c r="K27" i="8" s="1"/>
  <c r="G26" i="8"/>
  <c r="J26" i="8" s="1"/>
  <c r="K26" i="8" s="1"/>
  <c r="K25" i="8"/>
  <c r="G25" i="8"/>
  <c r="J25" i="8" s="1"/>
  <c r="G24" i="8"/>
  <c r="J24" i="8" s="1"/>
  <c r="K24" i="8" s="1"/>
  <c r="G23" i="8"/>
  <c r="G22" i="8"/>
  <c r="G21" i="8"/>
  <c r="G20" i="8"/>
  <c r="G19" i="8"/>
  <c r="O18" i="8"/>
  <c r="N18" i="8"/>
  <c r="M18" i="8"/>
  <c r="F18" i="8"/>
  <c r="C18" i="8"/>
  <c r="G17" i="8"/>
  <c r="G16" i="8"/>
  <c r="G15" i="8"/>
  <c r="G14" i="8"/>
  <c r="G13" i="8"/>
  <c r="G12" i="8"/>
  <c r="G11" i="8"/>
  <c r="G43" i="8" l="1"/>
  <c r="G45" i="8" s="1"/>
  <c r="G37" i="8"/>
  <c r="J37" i="8" s="1"/>
  <c r="K37" i="8" s="1"/>
  <c r="J46" i="9"/>
  <c r="G47" i="9"/>
  <c r="J47" i="9" s="1"/>
  <c r="K47" i="9" s="1"/>
  <c r="O46" i="8"/>
  <c r="O47" i="8" s="1"/>
  <c r="F46" i="8"/>
  <c r="F47" i="8" s="1"/>
  <c r="M46" i="8"/>
  <c r="M47" i="8" s="1"/>
  <c r="G18" i="8"/>
  <c r="F45" i="8"/>
  <c r="M45" i="8"/>
  <c r="O45" i="8"/>
  <c r="N46" i="8"/>
  <c r="N47" i="8" s="1"/>
  <c r="J30" i="8"/>
  <c r="K30" i="8" s="1"/>
  <c r="D46" i="8"/>
  <c r="D47" i="8" s="1"/>
  <c r="E46" i="8"/>
  <c r="J45" i="8" l="1"/>
  <c r="K45" i="8" s="1"/>
  <c r="G46" i="8"/>
  <c r="G47" i="8" s="1"/>
  <c r="J47" i="8" s="1"/>
  <c r="J43" i="8"/>
  <c r="K43" i="8" s="1"/>
  <c r="K46" i="8"/>
  <c r="E47" i="8"/>
  <c r="J46" i="8" l="1"/>
  <c r="K47" i="8"/>
  <c r="C46" i="7"/>
  <c r="C47" i="7" s="1"/>
  <c r="C45" i="7"/>
  <c r="O43" i="7"/>
  <c r="N43" i="7"/>
  <c r="M43" i="7"/>
  <c r="M45" i="7" s="1"/>
  <c r="F43" i="7"/>
  <c r="F45" i="7" s="1"/>
  <c r="E43" i="7"/>
  <c r="E45" i="7" s="1"/>
  <c r="D43" i="7"/>
  <c r="D45" i="7" s="1"/>
  <c r="G42" i="7"/>
  <c r="J42" i="7" s="1"/>
  <c r="K42" i="7" s="1"/>
  <c r="G41" i="7"/>
  <c r="J41" i="7" s="1"/>
  <c r="K41" i="7" s="1"/>
  <c r="K40" i="7"/>
  <c r="G40" i="7"/>
  <c r="G39" i="7"/>
  <c r="J39" i="7" s="1"/>
  <c r="K39" i="7" s="1"/>
  <c r="K38" i="7"/>
  <c r="G38" i="7"/>
  <c r="J38" i="7" s="1"/>
  <c r="O37" i="7"/>
  <c r="N37" i="7"/>
  <c r="M37" i="7"/>
  <c r="F37" i="7"/>
  <c r="E37" i="7"/>
  <c r="D37" i="7"/>
  <c r="G36" i="7"/>
  <c r="J36" i="7" s="1"/>
  <c r="K36" i="7" s="1"/>
  <c r="G35" i="7"/>
  <c r="J35" i="7" s="1"/>
  <c r="K35" i="7" s="1"/>
  <c r="K34" i="7"/>
  <c r="G34" i="7"/>
  <c r="J34" i="7" s="1"/>
  <c r="G33" i="7"/>
  <c r="J33" i="7" s="1"/>
  <c r="K33" i="7" s="1"/>
  <c r="G32" i="7"/>
  <c r="J32" i="7" s="1"/>
  <c r="K32" i="7" s="1"/>
  <c r="G31" i="7"/>
  <c r="J31" i="7" s="1"/>
  <c r="K31" i="7" s="1"/>
  <c r="G30" i="7"/>
  <c r="J30" i="7" s="1"/>
  <c r="K30" i="7" s="1"/>
  <c r="K29" i="7"/>
  <c r="G29" i="7"/>
  <c r="J29" i="7" s="1"/>
  <c r="G28" i="7"/>
  <c r="J28" i="7" s="1"/>
  <c r="K28" i="7" s="1"/>
  <c r="G27" i="7"/>
  <c r="J27" i="7" s="1"/>
  <c r="K27" i="7" s="1"/>
  <c r="G26" i="7"/>
  <c r="J26" i="7" s="1"/>
  <c r="K26" i="7" s="1"/>
  <c r="K25" i="7"/>
  <c r="G25" i="7"/>
  <c r="J25" i="7" s="1"/>
  <c r="G24" i="7"/>
  <c r="J24" i="7" s="1"/>
  <c r="K24" i="7" s="1"/>
  <c r="G23" i="7"/>
  <c r="G22" i="7"/>
  <c r="G21" i="7"/>
  <c r="G20" i="7"/>
  <c r="G19" i="7"/>
  <c r="O18" i="7"/>
  <c r="N18" i="7"/>
  <c r="M18" i="7"/>
  <c r="F18" i="7"/>
  <c r="C18" i="7"/>
  <c r="G17" i="7"/>
  <c r="G16" i="7"/>
  <c r="G15" i="7"/>
  <c r="G14" i="7"/>
  <c r="G13" i="7"/>
  <c r="G12" i="7"/>
  <c r="G11" i="7"/>
  <c r="G18" i="7" l="1"/>
  <c r="N46" i="7"/>
  <c r="N47" i="7" s="1"/>
  <c r="O46" i="7"/>
  <c r="O47" i="7" s="1"/>
  <c r="N45" i="7"/>
  <c r="O45" i="7"/>
  <c r="M46" i="7"/>
  <c r="M47" i="7" s="1"/>
  <c r="E46" i="7"/>
  <c r="D46" i="7"/>
  <c r="D47" i="7" s="1"/>
  <c r="F46" i="7"/>
  <c r="F47" i="7" s="1"/>
  <c r="G43" i="7"/>
  <c r="G45" i="7" s="1"/>
  <c r="J45" i="7" s="1"/>
  <c r="K45" i="7" s="1"/>
  <c r="G37" i="7"/>
  <c r="J37" i="7" s="1"/>
  <c r="K37" i="7" s="1"/>
  <c r="J40" i="7"/>
  <c r="J43" i="7" l="1"/>
  <c r="K43" i="7" s="1"/>
  <c r="K46" i="7"/>
  <c r="E47" i="7"/>
  <c r="G46" i="7"/>
  <c r="G47" i="7" l="1"/>
  <c r="J47" i="7" s="1"/>
  <c r="K47" i="7" s="1"/>
  <c r="J46" i="7"/>
  <c r="C46" i="6"/>
  <c r="C47" i="6" s="1"/>
  <c r="C45" i="6"/>
  <c r="O43" i="6"/>
  <c r="N43" i="6"/>
  <c r="M43" i="6"/>
  <c r="F43" i="6"/>
  <c r="F45" i="6" s="1"/>
  <c r="E43" i="6"/>
  <c r="E45" i="6" s="1"/>
  <c r="D43" i="6"/>
  <c r="D45" i="6" s="1"/>
  <c r="G42" i="6"/>
  <c r="J42" i="6" s="1"/>
  <c r="K42" i="6" s="1"/>
  <c r="G41" i="6"/>
  <c r="J41" i="6" s="1"/>
  <c r="K41" i="6" s="1"/>
  <c r="K40" i="6"/>
  <c r="G40" i="6"/>
  <c r="J40" i="6" s="1"/>
  <c r="G39" i="6"/>
  <c r="J39" i="6" s="1"/>
  <c r="K39" i="6" s="1"/>
  <c r="K38" i="6"/>
  <c r="G38" i="6"/>
  <c r="J38" i="6" s="1"/>
  <c r="O37" i="6"/>
  <c r="N37" i="6"/>
  <c r="M37" i="6"/>
  <c r="F37" i="6"/>
  <c r="E37" i="6"/>
  <c r="D37" i="6"/>
  <c r="G36" i="6"/>
  <c r="J36" i="6" s="1"/>
  <c r="K36" i="6" s="1"/>
  <c r="G35" i="6"/>
  <c r="J35" i="6" s="1"/>
  <c r="K35" i="6" s="1"/>
  <c r="K34" i="6"/>
  <c r="G34" i="6"/>
  <c r="J34" i="6" s="1"/>
  <c r="G33" i="6"/>
  <c r="J33" i="6" s="1"/>
  <c r="K33" i="6" s="1"/>
  <c r="G32" i="6"/>
  <c r="J32" i="6" s="1"/>
  <c r="K32" i="6" s="1"/>
  <c r="G31" i="6"/>
  <c r="J31" i="6" s="1"/>
  <c r="K31" i="6" s="1"/>
  <c r="G30" i="6"/>
  <c r="J30" i="6" s="1"/>
  <c r="K30" i="6" s="1"/>
  <c r="K29" i="6"/>
  <c r="G29" i="6"/>
  <c r="J29" i="6" s="1"/>
  <c r="G28" i="6"/>
  <c r="J28" i="6" s="1"/>
  <c r="K28" i="6" s="1"/>
  <c r="G27" i="6"/>
  <c r="J27" i="6" s="1"/>
  <c r="K27" i="6" s="1"/>
  <c r="G26" i="6"/>
  <c r="J26" i="6" s="1"/>
  <c r="K26" i="6" s="1"/>
  <c r="K25" i="6"/>
  <c r="G25" i="6"/>
  <c r="J25" i="6" s="1"/>
  <c r="G24" i="6"/>
  <c r="J24" i="6" s="1"/>
  <c r="K24" i="6" s="1"/>
  <c r="G23" i="6"/>
  <c r="G22" i="6"/>
  <c r="G21" i="6"/>
  <c r="G20" i="6"/>
  <c r="G19" i="6"/>
  <c r="O18" i="6"/>
  <c r="N18" i="6"/>
  <c r="M18" i="6"/>
  <c r="F18" i="6"/>
  <c r="C18" i="6"/>
  <c r="G17" i="6"/>
  <c r="G16" i="6"/>
  <c r="G15" i="6"/>
  <c r="G14" i="6"/>
  <c r="G13" i="6"/>
  <c r="G12" i="6"/>
  <c r="G11" i="6"/>
  <c r="M46" i="6" l="1"/>
  <c r="M47" i="6" s="1"/>
  <c r="N46" i="6"/>
  <c r="N47" i="6" s="1"/>
  <c r="O46" i="6"/>
  <c r="O47" i="6" s="1"/>
  <c r="M45" i="6"/>
  <c r="N45" i="6"/>
  <c r="O45" i="6"/>
  <c r="G37" i="6"/>
  <c r="J37" i="6" s="1"/>
  <c r="K37" i="6" s="1"/>
  <c r="F46" i="6"/>
  <c r="F47" i="6" s="1"/>
  <c r="G18" i="6"/>
  <c r="G43" i="6"/>
  <c r="G45" i="6" s="1"/>
  <c r="J45" i="6" s="1"/>
  <c r="K45" i="6" s="1"/>
  <c r="D46" i="6"/>
  <c r="D47" i="6" s="1"/>
  <c r="E46" i="6"/>
  <c r="J43" i="6" l="1"/>
  <c r="K43" i="6" s="1"/>
  <c r="G46" i="6"/>
  <c r="G47" i="6" s="1"/>
  <c r="J47" i="6" s="1"/>
  <c r="K46" i="6"/>
  <c r="E47" i="6"/>
  <c r="C46" i="5"/>
  <c r="C47" i="5" s="1"/>
  <c r="C45" i="5"/>
  <c r="O43" i="5"/>
  <c r="N43" i="5"/>
  <c r="M43" i="5"/>
  <c r="M45" i="5" s="1"/>
  <c r="F43" i="5"/>
  <c r="F45" i="5" s="1"/>
  <c r="E43" i="5"/>
  <c r="E45" i="5" s="1"/>
  <c r="D43" i="5"/>
  <c r="D45" i="5" s="1"/>
  <c r="G42" i="5"/>
  <c r="J42" i="5" s="1"/>
  <c r="K42" i="5" s="1"/>
  <c r="G41" i="5"/>
  <c r="J41" i="5" s="1"/>
  <c r="K41" i="5" s="1"/>
  <c r="K40" i="5"/>
  <c r="G40" i="5"/>
  <c r="J40" i="5" s="1"/>
  <c r="G39" i="5"/>
  <c r="J39" i="5" s="1"/>
  <c r="K39" i="5" s="1"/>
  <c r="G38" i="5"/>
  <c r="O37" i="5"/>
  <c r="N37" i="5"/>
  <c r="M37" i="5"/>
  <c r="F37" i="5"/>
  <c r="E37" i="5"/>
  <c r="D37" i="5"/>
  <c r="G36" i="5"/>
  <c r="J36" i="5" s="1"/>
  <c r="K36" i="5" s="1"/>
  <c r="G35" i="5"/>
  <c r="J35" i="5" s="1"/>
  <c r="K35" i="5" s="1"/>
  <c r="K34" i="5"/>
  <c r="G34" i="5"/>
  <c r="J34" i="5" s="1"/>
  <c r="G33" i="5"/>
  <c r="J33" i="5" s="1"/>
  <c r="K33" i="5" s="1"/>
  <c r="G32" i="5"/>
  <c r="J32" i="5" s="1"/>
  <c r="K32" i="5" s="1"/>
  <c r="G31" i="5"/>
  <c r="J31" i="5" s="1"/>
  <c r="K31" i="5" s="1"/>
  <c r="G30" i="5"/>
  <c r="K29" i="5"/>
  <c r="G29" i="5"/>
  <c r="J29" i="5" s="1"/>
  <c r="G28" i="5"/>
  <c r="J28" i="5" s="1"/>
  <c r="K28" i="5" s="1"/>
  <c r="G27" i="5"/>
  <c r="J27" i="5" s="1"/>
  <c r="K27" i="5" s="1"/>
  <c r="G26" i="5"/>
  <c r="J26" i="5" s="1"/>
  <c r="K26" i="5" s="1"/>
  <c r="K25" i="5"/>
  <c r="G25" i="5"/>
  <c r="J25" i="5" s="1"/>
  <c r="G24" i="5"/>
  <c r="J24" i="5" s="1"/>
  <c r="K24" i="5" s="1"/>
  <c r="G23" i="5"/>
  <c r="G22" i="5"/>
  <c r="G21" i="5"/>
  <c r="G20" i="5"/>
  <c r="G19" i="5"/>
  <c r="O18" i="5"/>
  <c r="N18" i="5"/>
  <c r="M18" i="5"/>
  <c r="F18" i="5"/>
  <c r="C18" i="5"/>
  <c r="G17" i="5"/>
  <c r="G16" i="5"/>
  <c r="G15" i="5"/>
  <c r="G14" i="5"/>
  <c r="G13" i="5"/>
  <c r="G12" i="5"/>
  <c r="G11" i="5"/>
  <c r="J46" i="6" l="1"/>
  <c r="G43" i="5"/>
  <c r="G45" i="5" s="1"/>
  <c r="J45" i="5" s="1"/>
  <c r="K45" i="5" s="1"/>
  <c r="K47" i="6"/>
  <c r="J38" i="5"/>
  <c r="K38" i="5" s="1"/>
  <c r="D46" i="5"/>
  <c r="D47" i="5" s="1"/>
  <c r="G18" i="5"/>
  <c r="N46" i="5"/>
  <c r="N47" i="5" s="1"/>
  <c r="O46" i="5"/>
  <c r="O47" i="5" s="1"/>
  <c r="N45" i="5"/>
  <c r="F46" i="5"/>
  <c r="F47" i="5" s="1"/>
  <c r="O45" i="5"/>
  <c r="E46" i="5"/>
  <c r="K46" i="5" s="1"/>
  <c r="M46" i="5"/>
  <c r="M47" i="5" s="1"/>
  <c r="G37" i="5"/>
  <c r="J37" i="5" s="1"/>
  <c r="K37" i="5" s="1"/>
  <c r="J30" i="5"/>
  <c r="K30" i="5" s="1"/>
  <c r="J43" i="5" l="1"/>
  <c r="K43" i="5" s="1"/>
  <c r="E47" i="5"/>
  <c r="G46" i="5"/>
  <c r="G47" i="5" s="1"/>
  <c r="J47" i="5" s="1"/>
  <c r="K47" i="5" l="1"/>
  <c r="J46" i="5"/>
  <c r="C46" i="4"/>
  <c r="C47" i="4" s="1"/>
  <c r="C45" i="4"/>
  <c r="O43" i="4"/>
  <c r="N43" i="4"/>
  <c r="N45" i="4" s="1"/>
  <c r="M43" i="4"/>
  <c r="F43" i="4"/>
  <c r="F45" i="4" s="1"/>
  <c r="E43" i="4"/>
  <c r="E45" i="4" s="1"/>
  <c r="D43" i="4"/>
  <c r="D45" i="4" s="1"/>
  <c r="G42" i="4"/>
  <c r="J42" i="4" s="1"/>
  <c r="K42" i="4" s="1"/>
  <c r="G41" i="4"/>
  <c r="J41" i="4" s="1"/>
  <c r="K41" i="4" s="1"/>
  <c r="K40" i="4"/>
  <c r="G40" i="4"/>
  <c r="G39" i="4"/>
  <c r="J39" i="4" s="1"/>
  <c r="K39" i="4" s="1"/>
  <c r="G38" i="4"/>
  <c r="J38" i="4" s="1"/>
  <c r="K38" i="4" s="1"/>
  <c r="O37" i="4"/>
  <c r="N37" i="4"/>
  <c r="M37" i="4"/>
  <c r="F37" i="4"/>
  <c r="E37" i="4"/>
  <c r="D37" i="4"/>
  <c r="G36" i="4"/>
  <c r="J36" i="4" s="1"/>
  <c r="K36" i="4" s="1"/>
  <c r="G35" i="4"/>
  <c r="J35" i="4" s="1"/>
  <c r="K35" i="4" s="1"/>
  <c r="K34" i="4"/>
  <c r="G34" i="4"/>
  <c r="J34" i="4" s="1"/>
  <c r="G33" i="4"/>
  <c r="J33" i="4" s="1"/>
  <c r="K33" i="4" s="1"/>
  <c r="G32" i="4"/>
  <c r="J32" i="4" s="1"/>
  <c r="K32" i="4" s="1"/>
  <c r="G31" i="4"/>
  <c r="J31" i="4" s="1"/>
  <c r="K31" i="4" s="1"/>
  <c r="G30" i="4"/>
  <c r="J30" i="4" s="1"/>
  <c r="K30" i="4" s="1"/>
  <c r="K29" i="4"/>
  <c r="G29" i="4"/>
  <c r="J29" i="4" s="1"/>
  <c r="G28" i="4"/>
  <c r="J28" i="4" s="1"/>
  <c r="K28" i="4" s="1"/>
  <c r="G27" i="4"/>
  <c r="J27" i="4" s="1"/>
  <c r="K27" i="4" s="1"/>
  <c r="G26" i="4"/>
  <c r="J26" i="4" s="1"/>
  <c r="K26" i="4" s="1"/>
  <c r="K25" i="4"/>
  <c r="G25" i="4"/>
  <c r="J25" i="4" s="1"/>
  <c r="G24" i="4"/>
  <c r="J24" i="4" s="1"/>
  <c r="K24" i="4" s="1"/>
  <c r="G23" i="4"/>
  <c r="G22" i="4"/>
  <c r="G21" i="4"/>
  <c r="G20" i="4"/>
  <c r="G19" i="4"/>
  <c r="O18" i="4"/>
  <c r="N18" i="4"/>
  <c r="M18" i="4"/>
  <c r="F18" i="4"/>
  <c r="C18" i="4"/>
  <c r="G17" i="4"/>
  <c r="G16" i="4"/>
  <c r="G15" i="4"/>
  <c r="G14" i="4"/>
  <c r="G13" i="4"/>
  <c r="G12" i="4"/>
  <c r="G11" i="4"/>
  <c r="G18" i="4" l="1"/>
  <c r="M46" i="4"/>
  <c r="M47" i="4" s="1"/>
  <c r="N46" i="4"/>
  <c r="N47" i="4" s="1"/>
  <c r="O46" i="4"/>
  <c r="O47" i="4" s="1"/>
  <c r="G43" i="4"/>
  <c r="G45" i="4" s="1"/>
  <c r="J45" i="4" s="1"/>
  <c r="K45" i="4" s="1"/>
  <c r="M45" i="4"/>
  <c r="O45" i="4"/>
  <c r="F46" i="4"/>
  <c r="F47" i="4" s="1"/>
  <c r="J40" i="4"/>
  <c r="G37" i="4"/>
  <c r="J37" i="4" s="1"/>
  <c r="K37" i="4" s="1"/>
  <c r="D46" i="4"/>
  <c r="D47" i="4" s="1"/>
  <c r="E46" i="4"/>
  <c r="J43" i="4" l="1"/>
  <c r="K43" i="4" s="1"/>
  <c r="G46" i="4"/>
  <c r="G47" i="4" s="1"/>
  <c r="J47" i="4" s="1"/>
  <c r="K46" i="4"/>
  <c r="E47" i="4"/>
  <c r="J46" i="4" l="1"/>
  <c r="K47" i="4"/>
  <c r="C46" i="3"/>
  <c r="C47" i="3" s="1"/>
  <c r="C45" i="3"/>
  <c r="O43" i="3"/>
  <c r="N43" i="3"/>
  <c r="M43" i="3"/>
  <c r="F43" i="3"/>
  <c r="E43" i="3"/>
  <c r="D43" i="3"/>
  <c r="D45" i="3" s="1"/>
  <c r="G42" i="3"/>
  <c r="J42" i="3" s="1"/>
  <c r="K42" i="3" s="1"/>
  <c r="G41" i="3"/>
  <c r="J41" i="3" s="1"/>
  <c r="K41" i="3" s="1"/>
  <c r="K40" i="3"/>
  <c r="G40" i="3"/>
  <c r="J40" i="3" s="1"/>
  <c r="G39" i="3"/>
  <c r="J39" i="3" s="1"/>
  <c r="K39" i="3" s="1"/>
  <c r="K38" i="3"/>
  <c r="G38" i="3"/>
  <c r="J38" i="3" s="1"/>
  <c r="O37" i="3"/>
  <c r="N37" i="3"/>
  <c r="M37" i="3"/>
  <c r="F37" i="3"/>
  <c r="E37" i="3"/>
  <c r="D37" i="3"/>
  <c r="G36" i="3"/>
  <c r="J36" i="3" s="1"/>
  <c r="K36" i="3" s="1"/>
  <c r="G35" i="3"/>
  <c r="J35" i="3" s="1"/>
  <c r="K35" i="3" s="1"/>
  <c r="K34" i="3"/>
  <c r="G34" i="3"/>
  <c r="J34" i="3" s="1"/>
  <c r="G33" i="3"/>
  <c r="J33" i="3" s="1"/>
  <c r="K33" i="3" s="1"/>
  <c r="G32" i="3"/>
  <c r="J32" i="3" s="1"/>
  <c r="K32" i="3" s="1"/>
  <c r="G31" i="3"/>
  <c r="J31" i="3" s="1"/>
  <c r="K31" i="3" s="1"/>
  <c r="G30" i="3"/>
  <c r="J30" i="3" s="1"/>
  <c r="K30" i="3" s="1"/>
  <c r="K29" i="3"/>
  <c r="G29" i="3"/>
  <c r="J29" i="3" s="1"/>
  <c r="G28" i="3"/>
  <c r="J28" i="3" s="1"/>
  <c r="K28" i="3" s="1"/>
  <c r="G27" i="3"/>
  <c r="J27" i="3" s="1"/>
  <c r="K27" i="3" s="1"/>
  <c r="G26" i="3"/>
  <c r="J26" i="3" s="1"/>
  <c r="K26" i="3" s="1"/>
  <c r="K25" i="3"/>
  <c r="G25" i="3"/>
  <c r="J25" i="3" s="1"/>
  <c r="G24" i="3"/>
  <c r="J24" i="3" s="1"/>
  <c r="K24" i="3" s="1"/>
  <c r="G23" i="3"/>
  <c r="G22" i="3"/>
  <c r="G21" i="3"/>
  <c r="G20" i="3"/>
  <c r="G19" i="3"/>
  <c r="O18" i="3"/>
  <c r="N18" i="3"/>
  <c r="M18" i="3"/>
  <c r="F18" i="3"/>
  <c r="C18" i="3"/>
  <c r="G17" i="3"/>
  <c r="G16" i="3"/>
  <c r="G15" i="3"/>
  <c r="G14" i="3"/>
  <c r="G13" i="3"/>
  <c r="G12" i="3"/>
  <c r="G11" i="3"/>
  <c r="E46" i="3" l="1"/>
  <c r="E47" i="3" s="1"/>
  <c r="F46" i="3"/>
  <c r="F47" i="3" s="1"/>
  <c r="M46" i="3"/>
  <c r="M47" i="3" s="1"/>
  <c r="N46" i="3"/>
  <c r="N47" i="3" s="1"/>
  <c r="E45" i="3"/>
  <c r="O46" i="3"/>
  <c r="O47" i="3" s="1"/>
  <c r="F45" i="3"/>
  <c r="N45" i="3"/>
  <c r="G18" i="3"/>
  <c r="O45" i="3"/>
  <c r="G37" i="3"/>
  <c r="J37" i="3" s="1"/>
  <c r="K37" i="3" s="1"/>
  <c r="G43" i="3"/>
  <c r="M45" i="3"/>
  <c r="D46" i="3"/>
  <c r="D47" i="3" s="1"/>
  <c r="K46" i="3" l="1"/>
  <c r="G45" i="3"/>
  <c r="J45" i="3" s="1"/>
  <c r="K45" i="3" s="1"/>
  <c r="G46" i="3"/>
  <c r="J43" i="3"/>
  <c r="K43" i="3" s="1"/>
  <c r="G47" i="3" l="1"/>
  <c r="J47" i="3" s="1"/>
  <c r="K47" i="3" s="1"/>
  <c r="J46" i="3"/>
  <c r="C46" i="2"/>
  <c r="C47" i="2" s="1"/>
  <c r="C45" i="2"/>
  <c r="O43" i="2"/>
  <c r="N43" i="2"/>
  <c r="N45" i="2" s="1"/>
  <c r="M43" i="2"/>
  <c r="F43" i="2"/>
  <c r="E43" i="2"/>
  <c r="E45" i="2" s="1"/>
  <c r="D43" i="2"/>
  <c r="D45" i="2" s="1"/>
  <c r="G42" i="2"/>
  <c r="J42" i="2" s="1"/>
  <c r="K42" i="2" s="1"/>
  <c r="G41" i="2"/>
  <c r="J41" i="2" s="1"/>
  <c r="K41" i="2" s="1"/>
  <c r="G40" i="2"/>
  <c r="J40" i="2" s="1"/>
  <c r="K40" i="2" s="1"/>
  <c r="G39" i="2"/>
  <c r="J39" i="2" s="1"/>
  <c r="K39" i="2" s="1"/>
  <c r="K38" i="2"/>
  <c r="G38" i="2"/>
  <c r="J38" i="2" s="1"/>
  <c r="O37" i="2"/>
  <c r="N37" i="2"/>
  <c r="M37" i="2"/>
  <c r="F37" i="2"/>
  <c r="E37" i="2"/>
  <c r="D37" i="2"/>
  <c r="G36" i="2"/>
  <c r="J36" i="2" s="1"/>
  <c r="K36" i="2" s="1"/>
  <c r="G35" i="2"/>
  <c r="J35" i="2" s="1"/>
  <c r="K35" i="2" s="1"/>
  <c r="K34" i="2"/>
  <c r="G34" i="2"/>
  <c r="J34" i="2" s="1"/>
  <c r="G33" i="2"/>
  <c r="J33" i="2" s="1"/>
  <c r="K33" i="2" s="1"/>
  <c r="G32" i="2"/>
  <c r="J32" i="2" s="1"/>
  <c r="K32" i="2" s="1"/>
  <c r="G31" i="2"/>
  <c r="J31" i="2" s="1"/>
  <c r="K31" i="2" s="1"/>
  <c r="G30" i="2"/>
  <c r="J30" i="2" s="1"/>
  <c r="K30" i="2" s="1"/>
  <c r="G29" i="2"/>
  <c r="J29" i="2" s="1"/>
  <c r="K29" i="2" s="1"/>
  <c r="G28" i="2"/>
  <c r="J28" i="2" s="1"/>
  <c r="K28" i="2" s="1"/>
  <c r="G27" i="2"/>
  <c r="J27" i="2" s="1"/>
  <c r="K27" i="2" s="1"/>
  <c r="G26" i="2"/>
  <c r="J26" i="2" s="1"/>
  <c r="K26" i="2" s="1"/>
  <c r="K25" i="2"/>
  <c r="G25" i="2"/>
  <c r="J25" i="2" s="1"/>
  <c r="G24" i="2"/>
  <c r="J24" i="2" s="1"/>
  <c r="K24" i="2" s="1"/>
  <c r="G23" i="2"/>
  <c r="G22" i="2"/>
  <c r="G21" i="2"/>
  <c r="G20" i="2"/>
  <c r="G19" i="2"/>
  <c r="O18" i="2"/>
  <c r="N18" i="2"/>
  <c r="M18" i="2"/>
  <c r="F18" i="2"/>
  <c r="C18" i="2"/>
  <c r="G17" i="2"/>
  <c r="G16" i="2"/>
  <c r="G15" i="2"/>
  <c r="G14" i="2"/>
  <c r="G13" i="2"/>
  <c r="G12" i="2"/>
  <c r="G11" i="2"/>
  <c r="F46" i="2" l="1"/>
  <c r="F47" i="2" s="1"/>
  <c r="M46" i="2"/>
  <c r="M47" i="2" s="1"/>
  <c r="O46" i="2"/>
  <c r="O47" i="2" s="1"/>
  <c r="G18" i="2"/>
  <c r="F45" i="2"/>
  <c r="O45" i="2"/>
  <c r="E46" i="2"/>
  <c r="K46" i="2" s="1"/>
  <c r="N46" i="2"/>
  <c r="N47" i="2" s="1"/>
  <c r="G37" i="2"/>
  <c r="J37" i="2" s="1"/>
  <c r="K37" i="2" s="1"/>
  <c r="G43" i="2"/>
  <c r="M45" i="2"/>
  <c r="D46" i="2"/>
  <c r="D47" i="2" s="1"/>
  <c r="E47" i="2" l="1"/>
  <c r="G45" i="2"/>
  <c r="J45" i="2" s="1"/>
  <c r="K45" i="2" s="1"/>
  <c r="G46" i="2"/>
  <c r="J43" i="2"/>
  <c r="K43" i="2" s="1"/>
  <c r="J46" i="2" l="1"/>
  <c r="G47" i="2"/>
  <c r="J47" i="2" s="1"/>
  <c r="K47" i="2" s="1"/>
  <c r="C46" i="1"/>
  <c r="C47" i="1" s="1"/>
  <c r="C45" i="1"/>
  <c r="O43" i="1"/>
  <c r="O45" i="1" s="1"/>
  <c r="N43" i="1"/>
  <c r="M43" i="1"/>
  <c r="M45" i="1" s="1"/>
  <c r="F43" i="1"/>
  <c r="E43" i="1"/>
  <c r="D43" i="1"/>
  <c r="D45" i="1" s="1"/>
  <c r="G42" i="1"/>
  <c r="J42" i="1" s="1"/>
  <c r="K42" i="1" s="1"/>
  <c r="G41" i="1"/>
  <c r="J41" i="1" s="1"/>
  <c r="K41" i="1" s="1"/>
  <c r="G40" i="1"/>
  <c r="J40" i="1" s="1"/>
  <c r="K40" i="1" s="1"/>
  <c r="G39" i="1"/>
  <c r="J39" i="1" s="1"/>
  <c r="K39" i="1" s="1"/>
  <c r="K38" i="1"/>
  <c r="G38" i="1"/>
  <c r="O37" i="1"/>
  <c r="N37" i="1"/>
  <c r="M37" i="1"/>
  <c r="F37" i="1"/>
  <c r="E37" i="1"/>
  <c r="D37" i="1"/>
  <c r="G36" i="1"/>
  <c r="J36" i="1" s="1"/>
  <c r="K36" i="1" s="1"/>
  <c r="G35" i="1"/>
  <c r="J35" i="1" s="1"/>
  <c r="K35" i="1" s="1"/>
  <c r="K34" i="1"/>
  <c r="G34" i="1"/>
  <c r="J34" i="1" s="1"/>
  <c r="G33" i="1"/>
  <c r="J33" i="1" s="1"/>
  <c r="K33" i="1" s="1"/>
  <c r="G32" i="1"/>
  <c r="J32" i="1" s="1"/>
  <c r="K32" i="1" s="1"/>
  <c r="G31" i="1"/>
  <c r="J31" i="1" s="1"/>
  <c r="K31" i="1" s="1"/>
  <c r="G30" i="1"/>
  <c r="J30" i="1" s="1"/>
  <c r="K30" i="1" s="1"/>
  <c r="G29" i="1"/>
  <c r="J29" i="1" s="1"/>
  <c r="K29" i="1" s="1"/>
  <c r="G28" i="1"/>
  <c r="J28" i="1" s="1"/>
  <c r="K28" i="1" s="1"/>
  <c r="G27" i="1"/>
  <c r="G26" i="1"/>
  <c r="J26" i="1" s="1"/>
  <c r="K26" i="1" s="1"/>
  <c r="K25" i="1"/>
  <c r="G25" i="1"/>
  <c r="J25" i="1" s="1"/>
  <c r="G24" i="1"/>
  <c r="J24" i="1" s="1"/>
  <c r="K24" i="1" s="1"/>
  <c r="G23" i="1"/>
  <c r="G22" i="1"/>
  <c r="G21" i="1"/>
  <c r="G20" i="1"/>
  <c r="G19" i="1"/>
  <c r="O18" i="1"/>
  <c r="N18" i="1"/>
  <c r="M18" i="1"/>
  <c r="F18" i="1"/>
  <c r="C18" i="1"/>
  <c r="G17" i="1"/>
  <c r="G16" i="1"/>
  <c r="G15" i="1"/>
  <c r="G14" i="1"/>
  <c r="G13" i="1"/>
  <c r="G12" i="1"/>
  <c r="G11" i="1"/>
  <c r="M46" i="1" l="1"/>
  <c r="M47" i="1" s="1"/>
  <c r="G18" i="1"/>
  <c r="N46" i="1"/>
  <c r="N47" i="1" s="1"/>
  <c r="F46" i="1"/>
  <c r="F47" i="1" s="1"/>
  <c r="G37" i="1"/>
  <c r="G43" i="1"/>
  <c r="G45" i="1" s="1"/>
  <c r="J38" i="1"/>
  <c r="E46" i="1"/>
  <c r="E47" i="1" s="1"/>
  <c r="N45" i="1"/>
  <c r="E45" i="1"/>
  <c r="J27" i="1"/>
  <c r="K27" i="1" s="1"/>
  <c r="F45" i="1"/>
  <c r="D46" i="1"/>
  <c r="D47" i="1" s="1"/>
  <c r="O46" i="1"/>
  <c r="O47" i="1" s="1"/>
  <c r="J43" i="1" l="1"/>
  <c r="K43" i="1" s="1"/>
  <c r="J45" i="1"/>
  <c r="K45" i="1" s="1"/>
  <c r="G46" i="1"/>
  <c r="G47" i="1" s="1"/>
  <c r="J47" i="1" s="1"/>
  <c r="K47" i="1" s="1"/>
  <c r="J37" i="1"/>
  <c r="K37" i="1" s="1"/>
  <c r="J46" i="1" l="1"/>
  <c r="K46" i="1" s="1"/>
</calcChain>
</file>

<file path=xl/sharedStrings.xml><?xml version="1.0" encoding="utf-8"?>
<sst xmlns="http://schemas.openxmlformats.org/spreadsheetml/2006/main" count="2345" uniqueCount="133">
  <si>
    <t>Pasport vybraných rozvahových a výsledovkových položek - HODNOCENÍ - rok 2026</t>
  </si>
  <si>
    <t xml:space="preserve">Příspěvková organizace:   </t>
  </si>
  <si>
    <t>108 - Městské muzeum a galerie Břeclav, příspěvková organizace</t>
  </si>
  <si>
    <t>v  tisících Kč, bez des.míst</t>
  </si>
  <si>
    <t>Položka</t>
  </si>
  <si>
    <t>Účet</t>
  </si>
  <si>
    <t>Skutečnost</t>
  </si>
  <si>
    <t>Schvál. R.</t>
  </si>
  <si>
    <t>Uprav. R.</t>
  </si>
  <si>
    <t>měsíc</t>
  </si>
  <si>
    <t>r. 2026</t>
  </si>
  <si>
    <t>Plnění</t>
  </si>
  <si>
    <t xml:space="preserve">Závěrka </t>
  </si>
  <si>
    <t>Závěrka</t>
  </si>
  <si>
    <t>r. 2025</t>
  </si>
  <si>
    <t>březen</t>
  </si>
  <si>
    <t>červen</t>
  </si>
  <si>
    <t>září</t>
  </si>
  <si>
    <t>prosinec</t>
  </si>
  <si>
    <t>celkem</t>
  </si>
  <si>
    <t>roční v %</t>
  </si>
  <si>
    <t>k 30.06.</t>
  </si>
  <si>
    <t>k 30.09.</t>
  </si>
  <si>
    <t>k 31.12.</t>
  </si>
  <si>
    <t>Počet pracovníků- fyzický stav</t>
  </si>
  <si>
    <t>x</t>
  </si>
  <si>
    <t>Počet pracovníků- přepočtený stav</t>
  </si>
  <si>
    <t>Stálá aktiva</t>
  </si>
  <si>
    <t>Oprávky ke stálým aktivům</t>
  </si>
  <si>
    <t>Zásoby</t>
  </si>
  <si>
    <t>1xx</t>
  </si>
  <si>
    <t>Pohledávky</t>
  </si>
  <si>
    <t>Finanční majetek</t>
  </si>
  <si>
    <t>2xx</t>
  </si>
  <si>
    <t>AKTIVA CELKEM</t>
  </si>
  <si>
    <t>Jmění a upravující položky</t>
  </si>
  <si>
    <t>40x</t>
  </si>
  <si>
    <t>Fondy</t>
  </si>
  <si>
    <t>41x</t>
  </si>
  <si>
    <t>Dlouhodobé závazky</t>
  </si>
  <si>
    <t>Krátkodobé závazky</t>
  </si>
  <si>
    <t>Bankovní úvěry</t>
  </si>
  <si>
    <t>Dotace a výpomoci celkem</t>
  </si>
  <si>
    <t>z toho z rozpočtu ÚSC - investiční</t>
  </si>
  <si>
    <t>z toho z rozpočtu ÚSC - provozní</t>
  </si>
  <si>
    <t>Spotřeba materiálu</t>
  </si>
  <si>
    <t>Spotřeba energií</t>
  </si>
  <si>
    <t>Prodané zboží</t>
  </si>
  <si>
    <t>Opravy a udržování</t>
  </si>
  <si>
    <t>Ostatní služby</t>
  </si>
  <si>
    <t xml:space="preserve">Mzdové náklady </t>
  </si>
  <si>
    <t>Zákonné a ostatní odvody</t>
  </si>
  <si>
    <t>524-8</t>
  </si>
  <si>
    <t>Odpis pohledávek</t>
  </si>
  <si>
    <t>Odpisy dlouhodobého majetku</t>
  </si>
  <si>
    <t>Ostatní náklady</t>
  </si>
  <si>
    <t>5xx</t>
  </si>
  <si>
    <t xml:space="preserve">Náklady celkem </t>
  </si>
  <si>
    <t>Tržby za vlastní výrobky</t>
  </si>
  <si>
    <t>Tržby z prodeje služeb</t>
  </si>
  <si>
    <t>Tržby za prodané zboží</t>
  </si>
  <si>
    <t>Provozní dotace</t>
  </si>
  <si>
    <t>67x</t>
  </si>
  <si>
    <t>Ostatní výnosy</t>
  </si>
  <si>
    <t>6xx</t>
  </si>
  <si>
    <t>Výnosy celkem (ÚT 6)</t>
  </si>
  <si>
    <t>Výnosy bez dotací</t>
  </si>
  <si>
    <t>Hospodářský výsledek</t>
  </si>
  <si>
    <t>Modifikovaný HV</t>
  </si>
  <si>
    <t>Poznámka:    ř. 24 „Dotace a výpomoci celkem“ obsahuje kromě jiných dotací také výnosy z investičních transferů</t>
  </si>
  <si>
    <t>Datum zpracování: 15. 7. 2026</t>
  </si>
  <si>
    <t>Schválil: Ing. Petr Dlouhý</t>
  </si>
  <si>
    <t>Zpracovala/telefonní kontakt: Markéta Dohnálková</t>
  </si>
  <si>
    <t>216 Městská knihovna Břeclav, příspěvková organizace</t>
  </si>
  <si>
    <t>Zpracoval/telefonní kontakt: Klučková Iveta - ekonom MěK Břeclav</t>
  </si>
  <si>
    <t>Datum zpracování: 14.07.2026</t>
  </si>
  <si>
    <t>Schválil: Mgr. Jaroslav Čech - ředitel MěK Břeclav</t>
  </si>
  <si>
    <t>226 Tereza Břeclav, příspěvková organizace</t>
  </si>
  <si>
    <t>Zpracoval/telefonní kontakt: Hana Málková, tel.: 519 323 443</t>
  </si>
  <si>
    <t>Datum zpracování: 15.7.2026</t>
  </si>
  <si>
    <t>Schválil: David Bartal, pověřený řízením příspěvkové organizace</t>
  </si>
  <si>
    <t>227 Domov seniorů Břeclav, příspěvková organizace</t>
  </si>
  <si>
    <t>Poznámka:    Provozní dotace města: 31 323 000 Kč</t>
  </si>
  <si>
    <t>JMK § 105: 2 822 400 Kč</t>
  </si>
  <si>
    <t>Zpracoval/telefonní kontakt: Ing. M. Pardovská</t>
  </si>
  <si>
    <t>Datum zpracování: 14. 7. 2026</t>
  </si>
  <si>
    <t>Schválil: PhDr. D. Malinkovič</t>
  </si>
  <si>
    <t>310 Technické služby Břeclav, příspěvková organizace</t>
  </si>
  <si>
    <t>Zpracoval/telefonní kontakt: Simona Kočíková / +420 734 843 147</t>
  </si>
  <si>
    <t>Schválil: Ivana Bartošová</t>
  </si>
  <si>
    <t>4002 Mateřská škola Břetislavova, příspěvková organizace</t>
  </si>
  <si>
    <t>Zpracoval/telefonní kontakt: Marcela Salajková / 730 553 970</t>
  </si>
  <si>
    <t>Schválil: Mgr. Tereza Filipovičová, DiS., ředitelka MŠ</t>
  </si>
  <si>
    <t>4004 Mateřská škola Břeclav, Hřbitovní 8, příspěvková organizace</t>
  </si>
  <si>
    <t>Poznámka:    RZ č. 19: 379 tis. Kč, RZ č. 82: 379 tis. Kč, RZ č. 140: 377 tis. Kč, RZ č. 77: 876,730 tis. Kč, RZ č. 208: 374 tis. Kč, RZ č. 254: 2 075,543 tis. Kč</t>
  </si>
  <si>
    <t>Příspěvek zřizovatele: 1 600 tis. Kč, OP JAK 2025: 159 tis. Kč, RP: 176 tis. Kč, čerpání fondů: 39 tis. Kč</t>
  </si>
  <si>
    <t>Zpracoval/telefonní kontakt: Tkadlecová / 519 327 389</t>
  </si>
  <si>
    <t>Schválil: Mgr. Jitka Kocábová</t>
  </si>
  <si>
    <t>4005 Mateřská škola Břeclav, Na Valtické 727, příspěvková organizace</t>
  </si>
  <si>
    <t>Zpracoval/telefonní kontakt: O. Strachová, tel.: 519 370 672</t>
  </si>
  <si>
    <t>Schválil: Mgr. Adéla Chlupová, ředitelka školy</t>
  </si>
  <si>
    <t>4007 Mateřská škola Břeclav, U Splavu 2765, příspěvková organizace</t>
  </si>
  <si>
    <t>Zpracoval/telefonní kontakt: Marcela Salajková/730 553 970</t>
  </si>
  <si>
    <t>Schválil: Mgr. Lucie Drejčková</t>
  </si>
  <si>
    <t>4010 Mateřská škola Břeclav, Okružní 7, příspěvková organizace</t>
  </si>
  <si>
    <t>Zpracovala/telefonní kontakt: Ing. Markéta Hladká, Tel: 724 135 616</t>
  </si>
  <si>
    <t>Schválila: Mgr. Zdeňka Stanická</t>
  </si>
  <si>
    <t>4011 Mateřská škola Břeclav, Osvobození 1, příspěvková organizace</t>
  </si>
  <si>
    <t>Datum zpracování: 13. 7. 2026</t>
  </si>
  <si>
    <t>Schválil: Bc. Eva Čevelová</t>
  </si>
  <si>
    <t>4204 Základní škola Břeclav, Komenského 2, příspěvková organizace</t>
  </si>
  <si>
    <t>Zpracoval/telefonní kontakt: Denisa Úprková</t>
  </si>
  <si>
    <t>Datum zpracování: 25. 7. 2026</t>
  </si>
  <si>
    <t>Schválil: Mgr. Jitka Chlumecká</t>
  </si>
  <si>
    <t>4205 Základní škola a Mateřská škola Břeclav, Kpt. Nálepky 7, příspěvková organizace</t>
  </si>
  <si>
    <t>Zpracovala/telefonní kontakt: Markéta Čermáková / 721 557 871</t>
  </si>
  <si>
    <t>Schválila: Mgr. Jitka Šaierová</t>
  </si>
  <si>
    <t>4206 Základní škola a Mateřská škola Břeclav, Kupkova 1, příspěvková organizace</t>
  </si>
  <si>
    <t>Zpracovala/telefonní kontakt: Ing. Ilona Wozarová / 730 150 524</t>
  </si>
  <si>
    <t>Schválila: Mgr. Helena Ondrejková</t>
  </si>
  <si>
    <t>4207 Základní škola Břeclav, Na Valtické 31A, příspěvková organizace</t>
  </si>
  <si>
    <t>Zpracovala/telefonní kontakt: Ivana Frýbertová / 515 518 412</t>
  </si>
  <si>
    <t>Schválil: Mgr. Michal Škamrada</t>
  </si>
  <si>
    <t>4209 Základní škola Břeclav, Slovácká 40, příspěvková organizace</t>
  </si>
  <si>
    <t>Zpracovala/telefonní kontakt: Jana Menšíková</t>
  </si>
  <si>
    <t>Datum zpracování: 17. 7. 2026</t>
  </si>
  <si>
    <t>Schválil: Mgr. Martin Janošek</t>
  </si>
  <si>
    <t>4211 Základní škola Jana Noháče, Břeclav, Školní 16, příspěvková organizace</t>
  </si>
  <si>
    <t>Zpracovala/telefonní kontakt: Ing. Markéta Hladká, tel.: 724 135 616</t>
  </si>
  <si>
    <t>Schválila: Mgr. Marcela Minaříková</t>
  </si>
  <si>
    <t>4306 Základní umělecká škola Břeclav, Křížkovského 4, příspěvková organizace</t>
  </si>
  <si>
    <t>Zpracovala/telefonní kontakt: Trněná</t>
  </si>
  <si>
    <t>Schválil: Radek Pudelka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</si>
</sst>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"/>
    <numFmt numFmtId="165" formatCode="#,##0.0"/>
    <numFmt numFmtId="166" formatCode="0.0"/>
    <numFmt numFmtId="167" formatCode="#,##0.0;[Red]\-#,##0.0"/>
    <numFmt numFmtId="168" formatCode="_-* #,##0.00\ _K_č_-;\-* #,##0.00\ _K_č_-;_-* \-??\ _K_č_-;_-@_-"/>
  </numFmts>
  <fonts count="35" x14ac:knownFonts="1">
    <font>
      <sz val="11"/>
      <color theme="1"/>
      <name val="Calibri"/>
    </font>
    <font>
      <sz val="10"/>
      <name val="Arial"/>
    </font>
    <font>
      <sz val="10"/>
      <name val="Arial CE"/>
    </font>
    <font>
      <b/>
      <i/>
      <sz val="18"/>
      <color rgb="FF243746"/>
      <name val="Calibri"/>
    </font>
    <font>
      <b/>
      <i/>
      <sz val="12"/>
      <color rgb="FF243746"/>
      <name val="Arial"/>
    </font>
    <font>
      <sz val="11"/>
      <color rgb="FF243746"/>
      <name val="Calibri"/>
    </font>
    <font>
      <sz val="10"/>
      <color rgb="FF243746"/>
      <name val="Arial"/>
    </font>
    <font>
      <b/>
      <i/>
      <sz val="14"/>
      <color rgb="FFFFFFFF"/>
      <name val="Arial"/>
    </font>
    <font>
      <b/>
      <sz val="11"/>
      <color rgb="FFFFFFFF"/>
      <name val="Calibri"/>
    </font>
    <font>
      <b/>
      <sz val="10"/>
      <color rgb="FFFFFFFF"/>
      <name val="Arial CE"/>
    </font>
    <font>
      <b/>
      <sz val="14"/>
      <color rgb="FF243746"/>
      <name val="Arial CE"/>
    </font>
    <font>
      <b/>
      <sz val="10"/>
      <color rgb="FF243746"/>
      <name val="Arial CE"/>
    </font>
    <font>
      <b/>
      <sz val="14"/>
      <color rgb="FF16324F"/>
      <name val="Arial CE"/>
    </font>
    <font>
      <b/>
      <sz val="12"/>
      <color rgb="FF16324F"/>
      <name val="Arial CE"/>
    </font>
    <font>
      <b/>
      <sz val="14"/>
      <color rgb="FF0F5F61"/>
      <name val="Arial"/>
    </font>
    <font>
      <b/>
      <i/>
      <sz val="10"/>
      <color rgb="FF5D6D79"/>
      <name val="Arial CE"/>
    </font>
    <font>
      <i/>
      <sz val="11"/>
      <color rgb="FF5D6D79"/>
      <name val="Calibri"/>
    </font>
    <font>
      <b/>
      <i/>
      <sz val="10"/>
      <color rgb="FF16324F"/>
      <name val="Arial CE"/>
    </font>
    <font>
      <b/>
      <sz val="10"/>
      <color rgb="FF16324F"/>
      <name val="Arial"/>
    </font>
    <font>
      <b/>
      <sz val="10"/>
      <color rgb="FF16324F"/>
      <name val="Arial CE"/>
    </font>
    <font>
      <b/>
      <sz val="10"/>
      <color rgb="FFFFFFFF"/>
      <name val="Arial"/>
    </font>
    <font>
      <b/>
      <i/>
      <sz val="10"/>
      <color rgb="FF243746"/>
      <name val="Arial CE"/>
    </font>
    <font>
      <sz val="10"/>
      <color rgb="FF243746"/>
      <name val="Arial CE"/>
    </font>
    <font>
      <b/>
      <i/>
      <sz val="10"/>
      <color rgb="FF425563"/>
      <name val="Arial CE"/>
    </font>
    <font>
      <b/>
      <sz val="10"/>
      <color rgb="FF243746"/>
      <name val="Arial"/>
    </font>
    <font>
      <sz val="10"/>
      <color rgb="FF243746"/>
      <name val="Arial"/>
    </font>
    <font>
      <sz val="11"/>
      <color theme="1"/>
      <name val="Calibri"/>
    </font>
    <font>
      <b/>
      <sz val="10"/>
      <name val="Arial CE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 CE"/>
    </font>
    <font>
      <sz val="10"/>
      <color rgb="FFFF0000"/>
      <name val="Arial CE"/>
    </font>
    <font>
      <sz val="10"/>
      <color rgb="FFFF00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16324F"/>
      </patternFill>
    </fill>
    <fill>
      <patternFill patternType="solid">
        <fgColor rgb="FFE8EEF3"/>
      </patternFill>
    </fill>
    <fill>
      <patternFill patternType="solid">
        <fgColor rgb="FFEAF6F4"/>
      </patternFill>
    </fill>
    <fill>
      <patternFill patternType="solid">
        <fgColor rgb="FFDCEAF3"/>
      </patternFill>
    </fill>
    <fill>
      <patternFill patternType="solid">
        <fgColor rgb="FFFFF5CC"/>
      </patternFill>
    </fill>
    <fill>
      <patternFill patternType="solid">
        <fgColor rgb="FF167D7F"/>
      </patternFill>
    </fill>
    <fill>
      <patternFill patternType="solid">
        <fgColor rgb="FFF8FAFB"/>
      </patternFill>
    </fill>
    <fill>
      <patternFill patternType="solid">
        <fgColor rgb="FFE6F4F1"/>
      </patternFill>
    </fill>
    <fill>
      <patternFill patternType="solid">
        <fgColor rgb="FFD9ECE8"/>
      </patternFill>
    </fill>
  </fills>
  <borders count="24">
    <border>
      <left/>
      <right/>
      <top/>
      <bottom/>
      <diagonal/>
    </border>
    <border>
      <left style="thin">
        <color rgb="FF167D7F"/>
      </left>
      <right style="thin">
        <color rgb="FF167D7F"/>
      </right>
      <top style="thin">
        <color rgb="FF167D7F"/>
      </top>
      <bottom style="thin">
        <color rgb="FF167D7F"/>
      </bottom>
      <diagonal/>
    </border>
    <border>
      <left style="thin">
        <color rgb="FFC8D3DC"/>
      </left>
      <right style="thin">
        <color rgb="FFC8D3DC"/>
      </right>
      <top style="thin">
        <color rgb="FFC8D3DC"/>
      </top>
      <bottom style="thin">
        <color rgb="FFC8D3DC"/>
      </bottom>
      <diagonal/>
    </border>
    <border>
      <left style="thin">
        <color rgb="FFB8C7D1"/>
      </left>
      <right style="thin">
        <color rgb="FFB8C7D1"/>
      </right>
      <top style="thin">
        <color rgb="FFB8C7D1"/>
      </top>
      <bottom style="thin">
        <color rgb="FFB8C7D1"/>
      </bottom>
      <diagonal/>
    </border>
    <border>
      <left style="thin">
        <color rgb="FF9FB1BE"/>
      </left>
      <right style="thin">
        <color rgb="FF9FB1BE"/>
      </right>
      <top style="thin">
        <color rgb="FF9FB1BE"/>
      </top>
      <bottom style="thin">
        <color rgb="FF9FB1BE"/>
      </bottom>
      <diagonal/>
    </border>
    <border>
      <left style="thin">
        <color rgb="FFC8D3DC"/>
      </left>
      <right style="thin">
        <color rgb="FFDDE4E9"/>
      </right>
      <top style="thin">
        <color rgb="FFC8D3DC"/>
      </top>
      <bottom style="thin">
        <color rgb="FFC8D3DC"/>
      </bottom>
      <diagonal/>
    </border>
    <border>
      <left style="thin">
        <color rgb="FFDDE4E9"/>
      </left>
      <right style="thin">
        <color rgb="FFDDE4E9"/>
      </right>
      <top style="thin">
        <color rgb="FFC8D3DC"/>
      </top>
      <bottom style="thin">
        <color rgb="FFC8D3DC"/>
      </bottom>
      <diagonal/>
    </border>
    <border>
      <left style="thin">
        <color rgb="FFDDE4E9"/>
      </left>
      <right style="thin">
        <color rgb="FFC8D3DC"/>
      </right>
      <top style="thin">
        <color rgb="FFC8D3DC"/>
      </top>
      <bottom style="thin">
        <color rgb="FFC8D3DC"/>
      </bottom>
      <diagonal/>
    </border>
    <border>
      <left style="thin">
        <color rgb="FFC8D3DC"/>
      </left>
      <right style="thin">
        <color rgb="FFDDE4E9"/>
      </right>
      <top style="medium">
        <color rgb="FF0F5F61"/>
      </top>
      <bottom style="thin">
        <color rgb="FF0F5F61"/>
      </bottom>
      <diagonal/>
    </border>
    <border>
      <left style="thin">
        <color rgb="FFDDE4E9"/>
      </left>
      <right style="thin">
        <color rgb="FFDDE4E9"/>
      </right>
      <top style="medium">
        <color rgb="FF0F5F61"/>
      </top>
      <bottom style="thin">
        <color rgb="FF0F5F61"/>
      </bottom>
      <diagonal/>
    </border>
    <border>
      <left style="thin">
        <color rgb="FFC8D3DC"/>
      </left>
      <right style="thin">
        <color rgb="FFC8D3DC"/>
      </right>
      <top style="medium">
        <color rgb="FF0F5F61"/>
      </top>
      <bottom style="thin">
        <color rgb="FF0F5F61"/>
      </bottom>
      <diagonal/>
    </border>
    <border>
      <left style="thin">
        <color rgb="FFC8D3DC"/>
      </left>
      <right style="thin">
        <color rgb="FFDDE4E9"/>
      </right>
      <top style="thin">
        <color rgb="FFC8D3DC"/>
      </top>
      <bottom style="double">
        <color auto="1"/>
      </bottom>
      <diagonal/>
    </border>
    <border>
      <left style="thin">
        <color rgb="FFDDE4E9"/>
      </left>
      <right style="thin">
        <color rgb="FFDDE4E9"/>
      </right>
      <top style="thin">
        <color rgb="FFC8D3DC"/>
      </top>
      <bottom style="double">
        <color auto="1"/>
      </bottom>
      <diagonal/>
    </border>
    <border>
      <left style="thin">
        <color rgb="FFDDE4E9"/>
      </left>
      <right style="thin">
        <color rgb="FFC8D3DC"/>
      </right>
      <top style="thin">
        <color rgb="FFC8D3DC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rgb="FFC8D3DC"/>
      </left>
      <right style="thin">
        <color rgb="FFC8D3DC"/>
      </right>
      <top style="thin">
        <color rgb="FFC8D3DC"/>
      </top>
      <bottom style="double">
        <color auto="1"/>
      </bottom>
      <diagonal/>
    </border>
    <border>
      <left style="thin">
        <color rgb="FFC8D3DC"/>
      </left>
      <right style="thin">
        <color rgb="FFDDE4E9"/>
      </right>
      <top/>
      <bottom style="thin">
        <color rgb="FFC8D3DC"/>
      </bottom>
      <diagonal/>
    </border>
    <border>
      <left style="thin">
        <color rgb="FFDDE4E9"/>
      </left>
      <right style="thin">
        <color rgb="FFDDE4E9"/>
      </right>
      <top/>
      <bottom style="thin">
        <color rgb="FFC8D3DC"/>
      </bottom>
      <diagonal/>
    </border>
    <border>
      <left style="thin">
        <color rgb="FFDDE4E9"/>
      </left>
      <right style="thin">
        <color rgb="FFC8D3DC"/>
      </right>
      <top/>
      <bottom style="thin">
        <color rgb="FFC8D3DC"/>
      </bottom>
      <diagonal/>
    </border>
    <border>
      <left style="thin">
        <color rgb="FFC8D3DC"/>
      </left>
      <right style="thin">
        <color rgb="FFC8D3DC"/>
      </right>
      <top/>
      <bottom style="thin">
        <color rgb="FFC8D3DC"/>
      </bottom>
      <diagonal/>
    </border>
    <border>
      <left/>
      <right/>
      <top style="thin">
        <color rgb="FF167D7F"/>
      </top>
      <bottom style="thin">
        <color rgb="FF167D7F"/>
      </bottom>
      <diagonal/>
    </border>
    <border>
      <left/>
      <right style="thin">
        <color rgb="FF167D7F"/>
      </right>
      <top style="thin">
        <color rgb="FF167D7F"/>
      </top>
      <bottom style="thin">
        <color rgb="FF167D7F"/>
      </bottom>
      <diagonal/>
    </border>
    <border>
      <left/>
      <right/>
      <top style="thin">
        <color rgb="FFC8D3DC"/>
      </top>
      <bottom style="thin">
        <color rgb="FFC8D3DC"/>
      </bottom>
      <diagonal/>
    </border>
    <border>
      <left/>
      <right style="thin">
        <color rgb="FFC8D3DC"/>
      </right>
      <top style="thin">
        <color rgb="FFC8D3DC"/>
      </top>
      <bottom style="thin">
        <color rgb="FFC8D3DC"/>
      </bottom>
      <diagonal/>
    </border>
  </borders>
  <cellStyleXfs count="8">
    <xf numFmtId="0" fontId="0" fillId="0" borderId="0"/>
    <xf numFmtId="0" fontId="1" fillId="0" borderId="0"/>
    <xf numFmtId="0" fontId="26" fillId="0" borderId="0"/>
    <xf numFmtId="0" fontId="2" fillId="0" borderId="0"/>
    <xf numFmtId="0" fontId="2" fillId="0" borderId="0"/>
    <xf numFmtId="0" fontId="1" fillId="0" borderId="0"/>
    <xf numFmtId="9" fontId="1" fillId="0" borderId="0"/>
    <xf numFmtId="168" fontId="26" fillId="0" borderId="0"/>
  </cellStyleXfs>
  <cellXfs count="234">
    <xf numFmtId="0" fontId="0" fillId="0" borderId="0" xfId="0"/>
    <xf numFmtId="0" fontId="1" fillId="0" borderId="0" xfId="5" applyAlignment="1">
      <alignment horizontal="center"/>
    </xf>
    <xf numFmtId="3" fontId="1" fillId="0" borderId="0" xfId="5" applyNumberFormat="1"/>
    <xf numFmtId="0" fontId="4" fillId="2" borderId="0" xfId="0" applyFont="1" applyFill="1" applyAlignment="1">
      <alignment horizontal="right"/>
    </xf>
    <xf numFmtId="0" fontId="5" fillId="2" borderId="0" xfId="0" applyFont="1" applyFill="1"/>
    <xf numFmtId="0" fontId="6" fillId="2" borderId="0" xfId="0" applyFont="1" applyFill="1" applyAlignment="1">
      <alignment horizontal="right" wrapText="1"/>
    </xf>
    <xf numFmtId="0" fontId="8" fillId="3" borderId="0" xfId="0" applyFont="1" applyFill="1" applyAlignment="1">
      <alignment vertical="center"/>
    </xf>
    <xf numFmtId="3" fontId="9" fillId="3" borderId="0" xfId="0" applyNumberFormat="1" applyFont="1" applyFill="1" applyAlignment="1">
      <alignment vertical="center"/>
    </xf>
    <xf numFmtId="3" fontId="11" fillId="2" borderId="0" xfId="0" applyNumberFormat="1" applyFont="1" applyFill="1"/>
    <xf numFmtId="0" fontId="13" fillId="4" borderId="0" xfId="0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3" fontId="1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20" fillId="3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 vertical="center"/>
    </xf>
    <xf numFmtId="0" fontId="6" fillId="2" borderId="14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8" fillId="6" borderId="2" xfId="0" applyFont="1" applyFill="1" applyBorder="1" applyAlignment="1">
      <alignment horizontal="center" vertical="center" wrapText="1"/>
    </xf>
    <xf numFmtId="3" fontId="6" fillId="2" borderId="6" xfId="0" applyNumberFormat="1" applyFont="1" applyFill="1" applyBorder="1" applyAlignment="1">
      <alignment horizontal="center" vertical="center"/>
    </xf>
    <xf numFmtId="3" fontId="19" fillId="11" borderId="9" xfId="0" applyNumberFormat="1" applyFont="1" applyFill="1" applyBorder="1" applyAlignment="1">
      <alignment horizontal="center" vertical="center"/>
    </xf>
    <xf numFmtId="3" fontId="22" fillId="2" borderId="6" xfId="0" applyNumberFormat="1" applyFont="1" applyFill="1" applyBorder="1" applyAlignment="1">
      <alignment horizontal="center" vertical="center"/>
    </xf>
    <xf numFmtId="3" fontId="22" fillId="2" borderId="12" xfId="0" applyNumberFormat="1" applyFont="1" applyFill="1" applyBorder="1" applyAlignment="1">
      <alignment horizontal="center" vertical="center"/>
    </xf>
    <xf numFmtId="3" fontId="22" fillId="2" borderId="17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8" fillId="6" borderId="2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3" fontId="18" fillId="7" borderId="2" xfId="0" applyNumberFormat="1" applyFont="1" applyFill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0" xfId="0" applyFont="1"/>
    <xf numFmtId="0" fontId="1" fillId="0" borderId="0" xfId="5"/>
    <xf numFmtId="0" fontId="5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5" fillId="2" borderId="0" xfId="0" applyFont="1" applyFill="1" applyAlignment="1">
      <alignment horizontal="left" vertical="center"/>
    </xf>
    <xf numFmtId="0" fontId="1" fillId="0" borderId="0" xfId="5" applyAlignment="1">
      <alignment horizontal="left"/>
    </xf>
    <xf numFmtId="3" fontId="19" fillId="7" borderId="2" xfId="0" applyNumberFormat="1" applyFont="1" applyFill="1" applyBorder="1" applyAlignment="1">
      <alignment horizontal="center" vertical="center"/>
    </xf>
    <xf numFmtId="166" fontId="6" fillId="2" borderId="6" xfId="0" applyNumberFormat="1" applyFont="1" applyFill="1" applyBorder="1" applyAlignment="1">
      <alignment horizontal="center" vertical="center"/>
    </xf>
    <xf numFmtId="164" fontId="6" fillId="9" borderId="6" xfId="0" applyNumberFormat="1" applyFont="1" applyFill="1" applyBorder="1" applyAlignment="1">
      <alignment horizontal="right" vertical="center"/>
    </xf>
    <xf numFmtId="164" fontId="22" fillId="9" borderId="6" xfId="0" applyNumberFormat="1" applyFont="1" applyFill="1" applyBorder="1" applyAlignment="1">
      <alignment horizontal="right" vertical="center"/>
    </xf>
    <xf numFmtId="164" fontId="22" fillId="7" borderId="6" xfId="0" applyNumberFormat="1" applyFont="1" applyFill="1" applyBorder="1" applyAlignment="1">
      <alignment horizontal="right" vertical="center"/>
    </xf>
    <xf numFmtId="164" fontId="6" fillId="7" borderId="6" xfId="0" applyNumberFormat="1" applyFont="1" applyFill="1" applyBorder="1" applyAlignment="1">
      <alignment horizontal="right" vertical="center"/>
    </xf>
    <xf numFmtId="164" fontId="11" fillId="10" borderId="6" xfId="0" applyNumberFormat="1" applyFont="1" applyFill="1" applyBorder="1" applyAlignment="1">
      <alignment horizontal="right" vertical="center"/>
    </xf>
    <xf numFmtId="164" fontId="11" fillId="10" borderId="7" xfId="0" applyNumberFormat="1" applyFont="1" applyFill="1" applyBorder="1" applyAlignment="1">
      <alignment horizontal="right" vertical="center"/>
    </xf>
    <xf numFmtId="164" fontId="6" fillId="10" borderId="2" xfId="0" applyNumberFormat="1" applyFont="1" applyFill="1" applyBorder="1" applyAlignment="1">
      <alignment horizontal="right" vertical="center"/>
    </xf>
    <xf numFmtId="164" fontId="22" fillId="10" borderId="2" xfId="0" applyNumberFormat="1" applyFont="1" applyFill="1" applyBorder="1" applyAlignment="1">
      <alignment horizontal="right" vertical="center"/>
    </xf>
    <xf numFmtId="166" fontId="6" fillId="9" borderId="6" xfId="0" applyNumberFormat="1" applyFont="1" applyFill="1" applyBorder="1" applyAlignment="1">
      <alignment horizontal="right" vertical="center"/>
    </xf>
    <xf numFmtId="166" fontId="22" fillId="9" borderId="6" xfId="0" applyNumberFormat="1" applyFont="1" applyFill="1" applyBorder="1" applyAlignment="1">
      <alignment horizontal="right" vertical="center"/>
    </xf>
    <xf numFmtId="166" fontId="22" fillId="7" borderId="6" xfId="0" applyNumberFormat="1" applyFont="1" applyFill="1" applyBorder="1" applyAlignment="1">
      <alignment horizontal="right" vertical="center"/>
    </xf>
    <xf numFmtId="166" fontId="6" fillId="7" borderId="6" xfId="0" applyNumberFormat="1" applyFont="1" applyFill="1" applyBorder="1" applyAlignment="1">
      <alignment horizontal="right" vertical="center"/>
    </xf>
    <xf numFmtId="166" fontId="11" fillId="10" borderId="6" xfId="0" applyNumberFormat="1" applyFont="1" applyFill="1" applyBorder="1" applyAlignment="1">
      <alignment horizontal="right" vertical="center"/>
    </xf>
    <xf numFmtId="166" fontId="6" fillId="10" borderId="2" xfId="0" applyNumberFormat="1" applyFont="1" applyFill="1" applyBorder="1" applyAlignment="1">
      <alignment horizontal="right" vertical="center"/>
    </xf>
    <xf numFmtId="165" fontId="22" fillId="10" borderId="2" xfId="0" applyNumberFormat="1" applyFont="1" applyFill="1" applyBorder="1" applyAlignment="1">
      <alignment horizontal="right" vertical="center"/>
    </xf>
    <xf numFmtId="164" fontId="11" fillId="9" borderId="6" xfId="0" applyNumberFormat="1" applyFont="1" applyFill="1" applyBorder="1" applyAlignment="1">
      <alignment horizontal="right" vertical="center"/>
    </xf>
    <xf numFmtId="164" fontId="11" fillId="10" borderId="2" xfId="0" applyNumberFormat="1" applyFont="1" applyFill="1" applyBorder="1" applyAlignment="1">
      <alignment horizontal="right" vertical="center"/>
    </xf>
    <xf numFmtId="164" fontId="19" fillId="11" borderId="9" xfId="0" applyNumberFormat="1" applyFont="1" applyFill="1" applyBorder="1" applyAlignment="1">
      <alignment horizontal="right" vertical="center"/>
    </xf>
    <xf numFmtId="164" fontId="18" fillId="11" borderId="9" xfId="0" applyNumberFormat="1" applyFont="1" applyFill="1" applyBorder="1" applyAlignment="1">
      <alignment horizontal="right" vertical="center"/>
    </xf>
    <xf numFmtId="164" fontId="18" fillId="11" borderId="10" xfId="0" applyNumberFormat="1" applyFont="1" applyFill="1" applyBorder="1" applyAlignment="1">
      <alignment horizontal="right" vertical="center"/>
    </xf>
    <xf numFmtId="167" fontId="19" fillId="11" borderId="9" xfId="0" applyNumberFormat="1" applyFont="1" applyFill="1" applyBorder="1" applyAlignment="1">
      <alignment horizontal="right" vertical="center"/>
    </xf>
    <xf numFmtId="164" fontId="19" fillId="11" borderId="10" xfId="0" applyNumberFormat="1" applyFont="1" applyFill="1" applyBorder="1" applyAlignment="1">
      <alignment horizontal="right" vertical="center"/>
    </xf>
    <xf numFmtId="164" fontId="11" fillId="7" borderId="6" xfId="0" applyNumberFormat="1" applyFont="1" applyFill="1" applyBorder="1" applyAlignment="1">
      <alignment horizontal="right" vertical="center"/>
    </xf>
    <xf numFmtId="164" fontId="24" fillId="7" borderId="6" xfId="0" applyNumberFormat="1" applyFont="1" applyFill="1" applyBorder="1" applyAlignment="1">
      <alignment horizontal="right" vertical="center"/>
    </xf>
    <xf numFmtId="167" fontId="11" fillId="10" borderId="7" xfId="0" applyNumberFormat="1" applyFont="1" applyFill="1" applyBorder="1" applyAlignment="1">
      <alignment horizontal="right" vertical="center"/>
    </xf>
    <xf numFmtId="164" fontId="6" fillId="9" borderId="12" xfId="0" applyNumberFormat="1" applyFont="1" applyFill="1" applyBorder="1" applyAlignment="1">
      <alignment horizontal="right" vertical="center"/>
    </xf>
    <xf numFmtId="164" fontId="11" fillId="9" borderId="12" xfId="0" applyNumberFormat="1" applyFont="1" applyFill="1" applyBorder="1" applyAlignment="1">
      <alignment horizontal="right" vertical="center"/>
    </xf>
    <xf numFmtId="164" fontId="11" fillId="7" borderId="12" xfId="0" applyNumberFormat="1" applyFont="1" applyFill="1" applyBorder="1" applyAlignment="1">
      <alignment horizontal="right" vertical="center"/>
    </xf>
    <xf numFmtId="164" fontId="24" fillId="7" borderId="12" xfId="0" applyNumberFormat="1" applyFont="1" applyFill="1" applyBorder="1" applyAlignment="1">
      <alignment horizontal="right" vertical="center"/>
    </xf>
    <xf numFmtId="164" fontId="6" fillId="7" borderId="12" xfId="0" applyNumberFormat="1" applyFont="1" applyFill="1" applyBorder="1" applyAlignment="1">
      <alignment horizontal="right" vertical="center"/>
    </xf>
    <xf numFmtId="164" fontId="11" fillId="10" borderId="12" xfId="0" applyNumberFormat="1" applyFont="1" applyFill="1" applyBorder="1" applyAlignment="1">
      <alignment horizontal="right" vertical="center"/>
    </xf>
    <xf numFmtId="167" fontId="11" fillId="10" borderId="13" xfId="0" applyNumberFormat="1" applyFont="1" applyFill="1" applyBorder="1" applyAlignment="1">
      <alignment horizontal="right" vertical="center"/>
    </xf>
    <xf numFmtId="164" fontId="6" fillId="10" borderId="15" xfId="0" applyNumberFormat="1" applyFont="1" applyFill="1" applyBorder="1" applyAlignment="1">
      <alignment horizontal="right" vertical="center"/>
    </xf>
    <xf numFmtId="164" fontId="11" fillId="10" borderId="15" xfId="0" applyNumberFormat="1" applyFont="1" applyFill="1" applyBorder="1" applyAlignment="1">
      <alignment horizontal="right" vertical="center"/>
    </xf>
    <xf numFmtId="164" fontId="6" fillId="9" borderId="17" xfId="0" applyNumberFormat="1" applyFont="1" applyFill="1" applyBorder="1" applyAlignment="1">
      <alignment horizontal="right" vertical="center"/>
    </xf>
    <xf numFmtId="164" fontId="22" fillId="9" borderId="17" xfId="0" applyNumberFormat="1" applyFont="1" applyFill="1" applyBorder="1" applyAlignment="1">
      <alignment horizontal="right" vertical="center"/>
    </xf>
    <xf numFmtId="164" fontId="22" fillId="7" borderId="17" xfId="0" applyNumberFormat="1" applyFont="1" applyFill="1" applyBorder="1" applyAlignment="1">
      <alignment horizontal="right" vertical="center"/>
    </xf>
    <xf numFmtId="164" fontId="25" fillId="7" borderId="17" xfId="0" applyNumberFormat="1" applyFont="1" applyFill="1" applyBorder="1" applyAlignment="1">
      <alignment horizontal="right" vertical="center"/>
    </xf>
    <xf numFmtId="164" fontId="6" fillId="7" borderId="17" xfId="0" applyNumberFormat="1" applyFont="1" applyFill="1" applyBorder="1" applyAlignment="1">
      <alignment horizontal="right" vertical="center"/>
    </xf>
    <xf numFmtId="164" fontId="11" fillId="10" borderId="17" xfId="0" applyNumberFormat="1" applyFont="1" applyFill="1" applyBorder="1" applyAlignment="1">
      <alignment horizontal="right" vertical="center"/>
    </xf>
    <xf numFmtId="167" fontId="11" fillId="10" borderId="18" xfId="0" applyNumberFormat="1" applyFont="1" applyFill="1" applyBorder="1" applyAlignment="1">
      <alignment horizontal="right" vertical="center"/>
    </xf>
    <xf numFmtId="164" fontId="6" fillId="10" borderId="19" xfId="0" applyNumberFormat="1" applyFont="1" applyFill="1" applyBorder="1" applyAlignment="1">
      <alignment horizontal="right" vertical="center"/>
    </xf>
    <xf numFmtId="164" fontId="11" fillId="10" borderId="19" xfId="0" applyNumberFormat="1" applyFont="1" applyFill="1" applyBorder="1" applyAlignment="1">
      <alignment horizontal="right" vertical="center"/>
    </xf>
    <xf numFmtId="164" fontId="6" fillId="0" borderId="6" xfId="0" applyNumberFormat="1" applyFont="1" applyBorder="1" applyAlignment="1">
      <alignment horizontal="right" vertical="center"/>
    </xf>
    <xf numFmtId="164" fontId="11" fillId="0" borderId="6" xfId="0" applyNumberFormat="1" applyFont="1" applyBorder="1" applyAlignment="1">
      <alignment horizontal="right" vertical="center"/>
    </xf>
    <xf numFmtId="167" fontId="11" fillId="0" borderId="7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164" fontId="11" fillId="0" borderId="2" xfId="0" applyNumberFormat="1" applyFont="1" applyBorder="1" applyAlignment="1">
      <alignment horizontal="right" vertical="center"/>
    </xf>
    <xf numFmtId="164" fontId="27" fillId="11" borderId="9" xfId="0" applyNumberFormat="1" applyFont="1" applyFill="1" applyBorder="1" applyAlignment="1">
      <alignment horizontal="right" vertical="center"/>
    </xf>
    <xf numFmtId="164" fontId="27" fillId="11" borderId="10" xfId="0" applyNumberFormat="1" applyFont="1" applyFill="1" applyBorder="1" applyAlignment="1">
      <alignment horizontal="right" vertical="center"/>
    </xf>
    <xf numFmtId="0" fontId="29" fillId="0" borderId="0" xfId="0" applyFont="1" applyAlignment="1">
      <alignment horizontal="left" indent="1"/>
    </xf>
    <xf numFmtId="0" fontId="12" fillId="4" borderId="0" xfId="0" applyFont="1" applyFill="1" applyAlignment="1">
      <alignment horizontal="left" vertical="center" indent="1"/>
    </xf>
    <xf numFmtId="0" fontId="15" fillId="2" borderId="0" xfId="0" applyFont="1" applyFill="1" applyAlignment="1">
      <alignment horizontal="left" vertical="center" indent="1"/>
    </xf>
    <xf numFmtId="0" fontId="17" fillId="6" borderId="2" xfId="0" applyFont="1" applyFill="1" applyBorder="1" applyAlignment="1">
      <alignment horizontal="left" vertical="center" wrapText="1" indent="1"/>
    </xf>
    <xf numFmtId="0" fontId="21" fillId="2" borderId="5" xfId="0" applyFont="1" applyFill="1" applyBorder="1" applyAlignment="1">
      <alignment horizontal="left" vertical="center" indent="1"/>
    </xf>
    <xf numFmtId="0" fontId="17" fillId="11" borderId="8" xfId="0" applyFont="1" applyFill="1" applyBorder="1" applyAlignment="1">
      <alignment horizontal="left" vertical="center" indent="1"/>
    </xf>
    <xf numFmtId="0" fontId="23" fillId="2" borderId="5" xfId="0" applyFont="1" applyFill="1" applyBorder="1" applyAlignment="1">
      <alignment horizontal="left" vertical="center" indent="1"/>
    </xf>
    <xf numFmtId="0" fontId="23" fillId="2" borderId="11" xfId="0" applyFont="1" applyFill="1" applyBorder="1" applyAlignment="1">
      <alignment horizontal="left" vertical="center" indent="1"/>
    </xf>
    <xf numFmtId="0" fontId="21" fillId="2" borderId="16" xfId="0" applyFont="1" applyFill="1" applyBorder="1" applyAlignment="1">
      <alignment horizontal="left" vertical="center" indent="1"/>
    </xf>
    <xf numFmtId="0" fontId="21" fillId="0" borderId="5" xfId="0" applyFont="1" applyBorder="1" applyAlignment="1">
      <alignment horizontal="left" vertical="center" indent="1"/>
    </xf>
    <xf numFmtId="0" fontId="7" fillId="3" borderId="0" xfId="0" applyFont="1" applyFill="1" applyAlignment="1">
      <alignment horizontal="left" vertical="center" indent="1"/>
    </xf>
    <xf numFmtId="164" fontId="32" fillId="11" borderId="10" xfId="0" applyNumberFormat="1" applyFont="1" applyFill="1" applyBorder="1" applyAlignment="1">
      <alignment horizontal="right" vertical="center"/>
    </xf>
    <xf numFmtId="164" fontId="32" fillId="11" borderId="9" xfId="0" applyNumberFormat="1" applyFont="1" applyFill="1" applyBorder="1" applyAlignment="1">
      <alignment horizontal="right" vertical="center"/>
    </xf>
    <xf numFmtId="164" fontId="33" fillId="7" borderId="6" xfId="0" applyNumberFormat="1" applyFont="1" applyFill="1" applyBorder="1" applyAlignment="1">
      <alignment horizontal="right" vertical="center"/>
    </xf>
    <xf numFmtId="0" fontId="0" fillId="0" borderId="0" xfId="0"/>
    <xf numFmtId="0" fontId="1" fillId="0" borderId="0" xfId="5" applyAlignment="1">
      <alignment horizontal="center"/>
    </xf>
    <xf numFmtId="3" fontId="1" fillId="0" borderId="0" xfId="5" applyNumberFormat="1"/>
    <xf numFmtId="0" fontId="4" fillId="2" borderId="0" xfId="0" applyFont="1" applyFill="1" applyAlignment="1">
      <alignment horizontal="right"/>
    </xf>
    <xf numFmtId="0" fontId="5" fillId="2" borderId="0" xfId="0" applyFont="1" applyFill="1"/>
    <xf numFmtId="0" fontId="6" fillId="2" borderId="0" xfId="0" applyFont="1" applyFill="1" applyAlignment="1">
      <alignment horizontal="right" wrapText="1"/>
    </xf>
    <xf numFmtId="0" fontId="8" fillId="3" borderId="0" xfId="0" applyFont="1" applyFill="1" applyAlignment="1">
      <alignment vertical="center"/>
    </xf>
    <xf numFmtId="3" fontId="9" fillId="3" borderId="0" xfId="0" applyNumberFormat="1" applyFont="1" applyFill="1" applyAlignment="1">
      <alignment vertical="center"/>
    </xf>
    <xf numFmtId="3" fontId="11" fillId="2" borderId="0" xfId="0" applyNumberFormat="1" applyFont="1" applyFill="1"/>
    <xf numFmtId="0" fontId="13" fillId="4" borderId="0" xfId="0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3" fontId="1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20" fillId="3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 vertical="center"/>
    </xf>
    <xf numFmtId="0" fontId="6" fillId="2" borderId="14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8" fillId="6" borderId="2" xfId="0" applyFont="1" applyFill="1" applyBorder="1" applyAlignment="1">
      <alignment horizontal="center" vertical="center" wrapText="1"/>
    </xf>
    <xf numFmtId="3" fontId="6" fillId="2" borderId="6" xfId="0" applyNumberFormat="1" applyFont="1" applyFill="1" applyBorder="1" applyAlignment="1">
      <alignment horizontal="center" vertical="center"/>
    </xf>
    <xf numFmtId="3" fontId="19" fillId="11" borderId="9" xfId="0" applyNumberFormat="1" applyFont="1" applyFill="1" applyBorder="1" applyAlignment="1">
      <alignment horizontal="center" vertical="center"/>
    </xf>
    <xf numFmtId="3" fontId="22" fillId="2" borderId="6" xfId="0" applyNumberFormat="1" applyFont="1" applyFill="1" applyBorder="1" applyAlignment="1">
      <alignment horizontal="center" vertical="center"/>
    </xf>
    <xf numFmtId="3" fontId="22" fillId="2" borderId="12" xfId="0" applyNumberFormat="1" applyFont="1" applyFill="1" applyBorder="1" applyAlignment="1">
      <alignment horizontal="center" vertical="center"/>
    </xf>
    <xf numFmtId="3" fontId="22" fillId="2" borderId="17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8" fillId="6" borderId="2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3" fontId="18" fillId="7" borderId="2" xfId="0" applyNumberFormat="1" applyFont="1" applyFill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0" xfId="0" applyFont="1"/>
    <xf numFmtId="0" fontId="1" fillId="0" borderId="0" xfId="5"/>
    <xf numFmtId="0" fontId="5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5" fillId="2" borderId="0" xfId="0" applyFont="1" applyFill="1" applyAlignment="1">
      <alignment horizontal="left" vertical="center"/>
    </xf>
    <xf numFmtId="0" fontId="1" fillId="0" borderId="0" xfId="5" applyAlignment="1">
      <alignment horizontal="left"/>
    </xf>
    <xf numFmtId="3" fontId="19" fillId="7" borderId="2" xfId="0" applyNumberFormat="1" applyFont="1" applyFill="1" applyBorder="1" applyAlignment="1">
      <alignment horizontal="center" vertical="center"/>
    </xf>
    <xf numFmtId="166" fontId="6" fillId="2" borderId="6" xfId="0" applyNumberFormat="1" applyFont="1" applyFill="1" applyBorder="1" applyAlignment="1">
      <alignment horizontal="center" vertical="center"/>
    </xf>
    <xf numFmtId="164" fontId="6" fillId="9" borderId="6" xfId="0" applyNumberFormat="1" applyFont="1" applyFill="1" applyBorder="1" applyAlignment="1">
      <alignment horizontal="right" vertical="center"/>
    </xf>
    <xf numFmtId="164" fontId="22" fillId="9" borderId="6" xfId="0" applyNumberFormat="1" applyFont="1" applyFill="1" applyBorder="1" applyAlignment="1">
      <alignment horizontal="right" vertical="center"/>
    </xf>
    <xf numFmtId="164" fontId="22" fillId="7" borderId="6" xfId="0" applyNumberFormat="1" applyFont="1" applyFill="1" applyBorder="1" applyAlignment="1">
      <alignment horizontal="right" vertical="center"/>
    </xf>
    <xf numFmtId="164" fontId="6" fillId="7" borderId="6" xfId="0" applyNumberFormat="1" applyFont="1" applyFill="1" applyBorder="1" applyAlignment="1">
      <alignment horizontal="right" vertical="center"/>
    </xf>
    <xf numFmtId="164" fontId="11" fillId="10" borderId="6" xfId="0" applyNumberFormat="1" applyFont="1" applyFill="1" applyBorder="1" applyAlignment="1">
      <alignment horizontal="right" vertical="center"/>
    </xf>
    <xf numFmtId="164" fontId="11" fillId="10" borderId="7" xfId="0" applyNumberFormat="1" applyFont="1" applyFill="1" applyBorder="1" applyAlignment="1">
      <alignment horizontal="right" vertical="center"/>
    </xf>
    <xf numFmtId="164" fontId="6" fillId="10" borderId="2" xfId="0" applyNumberFormat="1" applyFont="1" applyFill="1" applyBorder="1" applyAlignment="1">
      <alignment horizontal="right" vertical="center"/>
    </xf>
    <xf numFmtId="164" fontId="22" fillId="10" borderId="2" xfId="0" applyNumberFormat="1" applyFont="1" applyFill="1" applyBorder="1" applyAlignment="1">
      <alignment horizontal="right" vertical="center"/>
    </xf>
    <xf numFmtId="166" fontId="6" fillId="9" borderId="6" xfId="0" applyNumberFormat="1" applyFont="1" applyFill="1" applyBorder="1" applyAlignment="1">
      <alignment horizontal="right" vertical="center"/>
    </xf>
    <xf numFmtId="166" fontId="22" fillId="9" borderId="6" xfId="0" applyNumberFormat="1" applyFont="1" applyFill="1" applyBorder="1" applyAlignment="1">
      <alignment horizontal="right" vertical="center"/>
    </xf>
    <xf numFmtId="166" fontId="22" fillId="7" borderId="6" xfId="0" applyNumberFormat="1" applyFont="1" applyFill="1" applyBorder="1" applyAlignment="1">
      <alignment horizontal="right" vertical="center"/>
    </xf>
    <xf numFmtId="166" fontId="6" fillId="7" borderId="6" xfId="0" applyNumberFormat="1" applyFont="1" applyFill="1" applyBorder="1" applyAlignment="1">
      <alignment horizontal="right" vertical="center"/>
    </xf>
    <xf numFmtId="166" fontId="11" fillId="10" borderId="6" xfId="0" applyNumberFormat="1" applyFont="1" applyFill="1" applyBorder="1" applyAlignment="1">
      <alignment horizontal="right" vertical="center"/>
    </xf>
    <xf numFmtId="166" fontId="6" fillId="10" borderId="2" xfId="0" applyNumberFormat="1" applyFont="1" applyFill="1" applyBorder="1" applyAlignment="1">
      <alignment horizontal="right" vertical="center"/>
    </xf>
    <xf numFmtId="165" fontId="22" fillId="10" borderId="2" xfId="0" applyNumberFormat="1" applyFont="1" applyFill="1" applyBorder="1" applyAlignment="1">
      <alignment horizontal="right" vertical="center"/>
    </xf>
    <xf numFmtId="164" fontId="11" fillId="9" borderId="6" xfId="0" applyNumberFormat="1" applyFont="1" applyFill="1" applyBorder="1" applyAlignment="1">
      <alignment horizontal="right" vertical="center"/>
    </xf>
    <xf numFmtId="164" fontId="11" fillId="10" borderId="2" xfId="0" applyNumberFormat="1" applyFont="1" applyFill="1" applyBorder="1" applyAlignment="1">
      <alignment horizontal="right" vertical="center"/>
    </xf>
    <xf numFmtId="164" fontId="19" fillId="11" borderId="9" xfId="0" applyNumberFormat="1" applyFont="1" applyFill="1" applyBorder="1" applyAlignment="1">
      <alignment horizontal="right" vertical="center"/>
    </xf>
    <xf numFmtId="164" fontId="18" fillId="11" borderId="9" xfId="0" applyNumberFormat="1" applyFont="1" applyFill="1" applyBorder="1" applyAlignment="1">
      <alignment horizontal="right" vertical="center"/>
    </xf>
    <xf numFmtId="164" fontId="18" fillId="11" borderId="10" xfId="0" applyNumberFormat="1" applyFont="1" applyFill="1" applyBorder="1" applyAlignment="1">
      <alignment horizontal="right" vertical="center"/>
    </xf>
    <xf numFmtId="167" fontId="19" fillId="11" borderId="9" xfId="0" applyNumberFormat="1" applyFont="1" applyFill="1" applyBorder="1" applyAlignment="1">
      <alignment horizontal="right" vertical="center"/>
    </xf>
    <xf numFmtId="164" fontId="19" fillId="11" borderId="10" xfId="0" applyNumberFormat="1" applyFont="1" applyFill="1" applyBorder="1" applyAlignment="1">
      <alignment horizontal="right" vertical="center"/>
    </xf>
    <xf numFmtId="164" fontId="11" fillId="7" borderId="6" xfId="0" applyNumberFormat="1" applyFont="1" applyFill="1" applyBorder="1" applyAlignment="1">
      <alignment horizontal="right" vertical="center"/>
    </xf>
    <xf numFmtId="164" fontId="24" fillId="7" borderId="6" xfId="0" applyNumberFormat="1" applyFont="1" applyFill="1" applyBorder="1" applyAlignment="1">
      <alignment horizontal="right" vertical="center"/>
    </xf>
    <xf numFmtId="167" fontId="11" fillId="10" borderId="7" xfId="0" applyNumberFormat="1" applyFont="1" applyFill="1" applyBorder="1" applyAlignment="1">
      <alignment horizontal="right" vertical="center"/>
    </xf>
    <xf numFmtId="164" fontId="6" fillId="9" borderId="12" xfId="0" applyNumberFormat="1" applyFont="1" applyFill="1" applyBorder="1" applyAlignment="1">
      <alignment horizontal="right" vertical="center"/>
    </xf>
    <xf numFmtId="164" fontId="11" fillId="9" borderId="12" xfId="0" applyNumberFormat="1" applyFont="1" applyFill="1" applyBorder="1" applyAlignment="1">
      <alignment horizontal="right" vertical="center"/>
    </xf>
    <xf numFmtId="164" fontId="11" fillId="7" borderId="12" xfId="0" applyNumberFormat="1" applyFont="1" applyFill="1" applyBorder="1" applyAlignment="1">
      <alignment horizontal="right" vertical="center"/>
    </xf>
    <xf numFmtId="164" fontId="24" fillId="7" borderId="12" xfId="0" applyNumberFormat="1" applyFont="1" applyFill="1" applyBorder="1" applyAlignment="1">
      <alignment horizontal="right" vertical="center"/>
    </xf>
    <xf numFmtId="164" fontId="6" fillId="7" borderId="12" xfId="0" applyNumberFormat="1" applyFont="1" applyFill="1" applyBorder="1" applyAlignment="1">
      <alignment horizontal="right" vertical="center"/>
    </xf>
    <xf numFmtId="164" fontId="11" fillId="10" borderId="12" xfId="0" applyNumberFormat="1" applyFont="1" applyFill="1" applyBorder="1" applyAlignment="1">
      <alignment horizontal="right" vertical="center"/>
    </xf>
    <xf numFmtId="167" fontId="11" fillId="10" borderId="13" xfId="0" applyNumberFormat="1" applyFont="1" applyFill="1" applyBorder="1" applyAlignment="1">
      <alignment horizontal="right" vertical="center"/>
    </xf>
    <xf numFmtId="164" fontId="6" fillId="10" borderId="15" xfId="0" applyNumberFormat="1" applyFont="1" applyFill="1" applyBorder="1" applyAlignment="1">
      <alignment horizontal="right" vertical="center"/>
    </xf>
    <xf numFmtId="164" fontId="11" fillId="10" borderId="15" xfId="0" applyNumberFormat="1" applyFont="1" applyFill="1" applyBorder="1" applyAlignment="1">
      <alignment horizontal="right" vertical="center"/>
    </xf>
    <xf numFmtId="164" fontId="6" fillId="9" borderId="17" xfId="0" applyNumberFormat="1" applyFont="1" applyFill="1" applyBorder="1" applyAlignment="1">
      <alignment horizontal="right" vertical="center"/>
    </xf>
    <xf numFmtId="164" fontId="22" fillId="9" borderId="17" xfId="0" applyNumberFormat="1" applyFont="1" applyFill="1" applyBorder="1" applyAlignment="1">
      <alignment horizontal="right" vertical="center"/>
    </xf>
    <xf numFmtId="164" fontId="22" fillId="7" borderId="17" xfId="0" applyNumberFormat="1" applyFont="1" applyFill="1" applyBorder="1" applyAlignment="1">
      <alignment horizontal="right" vertical="center"/>
    </xf>
    <xf numFmtId="164" fontId="6" fillId="7" borderId="17" xfId="0" applyNumberFormat="1" applyFont="1" applyFill="1" applyBorder="1" applyAlignment="1">
      <alignment horizontal="right" vertical="center"/>
    </xf>
    <xf numFmtId="164" fontId="11" fillId="10" borderId="17" xfId="0" applyNumberFormat="1" applyFont="1" applyFill="1" applyBorder="1" applyAlignment="1">
      <alignment horizontal="right" vertical="center"/>
    </xf>
    <xf numFmtId="167" fontId="11" fillId="10" borderId="18" xfId="0" applyNumberFormat="1" applyFont="1" applyFill="1" applyBorder="1" applyAlignment="1">
      <alignment horizontal="right" vertical="center"/>
    </xf>
    <xf numFmtId="164" fontId="6" fillId="10" borderId="19" xfId="0" applyNumberFormat="1" applyFont="1" applyFill="1" applyBorder="1" applyAlignment="1">
      <alignment horizontal="right" vertical="center"/>
    </xf>
    <xf numFmtId="164" fontId="11" fillId="10" borderId="19" xfId="0" applyNumberFormat="1" applyFont="1" applyFill="1" applyBorder="1" applyAlignment="1">
      <alignment horizontal="right" vertical="center"/>
    </xf>
    <xf numFmtId="164" fontId="6" fillId="0" borderId="6" xfId="0" applyNumberFormat="1" applyFont="1" applyBorder="1" applyAlignment="1">
      <alignment horizontal="right" vertical="center"/>
    </xf>
    <xf numFmtId="164" fontId="11" fillId="0" borderId="6" xfId="0" applyNumberFormat="1" applyFont="1" applyBorder="1" applyAlignment="1">
      <alignment horizontal="right" vertical="center"/>
    </xf>
    <xf numFmtId="167" fontId="11" fillId="0" borderId="7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164" fontId="11" fillId="0" borderId="2" xfId="0" applyNumberFormat="1" applyFont="1" applyBorder="1" applyAlignment="1">
      <alignment horizontal="right" vertical="center"/>
    </xf>
    <xf numFmtId="164" fontId="27" fillId="11" borderId="9" xfId="0" applyNumberFormat="1" applyFont="1" applyFill="1" applyBorder="1" applyAlignment="1">
      <alignment horizontal="right" vertical="center"/>
    </xf>
    <xf numFmtId="167" fontId="27" fillId="11" borderId="9" xfId="0" applyNumberFormat="1" applyFont="1" applyFill="1" applyBorder="1" applyAlignment="1">
      <alignment horizontal="right" vertical="center"/>
    </xf>
    <xf numFmtId="0" fontId="28" fillId="2" borderId="0" xfId="0" applyFont="1" applyFill="1" applyAlignment="1">
      <alignment horizontal="right" vertical="center"/>
    </xf>
    <xf numFmtId="164" fontId="27" fillId="11" borderId="10" xfId="0" applyNumberFormat="1" applyFont="1" applyFill="1" applyBorder="1" applyAlignment="1">
      <alignment horizontal="right" vertical="center"/>
    </xf>
    <xf numFmtId="0" fontId="12" fillId="4" borderId="0" xfId="0" applyFont="1" applyFill="1" applyAlignment="1">
      <alignment horizontal="left" vertical="center" indent="1"/>
    </xf>
    <xf numFmtId="0" fontId="15" fillId="2" borderId="0" xfId="0" applyFont="1" applyFill="1" applyAlignment="1">
      <alignment horizontal="left" vertical="center" indent="1"/>
    </xf>
    <xf numFmtId="0" fontId="17" fillId="6" borderId="2" xfId="0" applyFont="1" applyFill="1" applyBorder="1" applyAlignment="1">
      <alignment horizontal="left" vertical="center" wrapText="1" indent="1"/>
    </xf>
    <xf numFmtId="0" fontId="21" fillId="2" borderId="5" xfId="0" applyFont="1" applyFill="1" applyBorder="1" applyAlignment="1">
      <alignment horizontal="left" vertical="center" indent="1"/>
    </xf>
    <xf numFmtId="0" fontId="17" fillId="11" borderId="8" xfId="0" applyFont="1" applyFill="1" applyBorder="1" applyAlignment="1">
      <alignment horizontal="left" vertical="center" indent="1"/>
    </xf>
    <xf numFmtId="0" fontId="23" fillId="2" borderId="5" xfId="0" applyFont="1" applyFill="1" applyBorder="1" applyAlignment="1">
      <alignment horizontal="left" vertical="center" indent="1"/>
    </xf>
    <xf numFmtId="0" fontId="23" fillId="2" borderId="11" xfId="0" applyFont="1" applyFill="1" applyBorder="1" applyAlignment="1">
      <alignment horizontal="left" vertical="center" indent="1"/>
    </xf>
    <xf numFmtId="0" fontId="21" fillId="2" borderId="16" xfId="0" applyFont="1" applyFill="1" applyBorder="1" applyAlignment="1">
      <alignment horizontal="left" vertical="center" indent="1"/>
    </xf>
    <xf numFmtId="0" fontId="21" fillId="0" borderId="5" xfId="0" applyFont="1" applyBorder="1" applyAlignment="1">
      <alignment horizontal="left" vertical="center" indent="1"/>
    </xf>
    <xf numFmtId="0" fontId="7" fillId="3" borderId="0" xfId="0" applyFont="1" applyFill="1" applyAlignment="1">
      <alignment horizontal="left" vertical="center" indent="1"/>
    </xf>
    <xf numFmtId="0" fontId="29" fillId="0" borderId="0" xfId="0" applyFont="1" applyAlignment="1">
      <alignment horizontal="left" indent="1"/>
    </xf>
    <xf numFmtId="164" fontId="34" fillId="7" borderId="17" xfId="0" applyNumberFormat="1" applyFont="1" applyFill="1" applyBorder="1" applyAlignment="1">
      <alignment horizontal="right" vertical="center"/>
    </xf>
    <xf numFmtId="164" fontId="34" fillId="10" borderId="2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/>
    </xf>
    <xf numFmtId="0" fontId="1" fillId="0" borderId="0" xfId="5" applyAlignment="1">
      <alignment horizontal="center"/>
    </xf>
    <xf numFmtId="0" fontId="0" fillId="0" borderId="0" xfId="0"/>
    <xf numFmtId="3" fontId="1" fillId="0" borderId="0" xfId="5" applyNumberFormat="1"/>
    <xf numFmtId="0" fontId="1" fillId="0" borderId="0" xfId="5"/>
    <xf numFmtId="0" fontId="14" fillId="5" borderId="1" xfId="0" applyFont="1" applyFill="1" applyBorder="1" applyAlignment="1">
      <alignment horizontal="left" vertical="center" indent="1"/>
    </xf>
    <xf numFmtId="0" fontId="0" fillId="0" borderId="20" xfId="0" applyBorder="1" applyAlignment="1">
      <alignment horizontal="left" indent="1"/>
    </xf>
    <xf numFmtId="0" fontId="0" fillId="0" borderId="21" xfId="0" applyBorder="1" applyAlignment="1">
      <alignment horizontal="left" indent="1"/>
    </xf>
    <xf numFmtId="0" fontId="0" fillId="0" borderId="14" xfId="0" applyBorder="1" applyAlignment="1">
      <alignment horizontal="left"/>
    </xf>
    <xf numFmtId="0" fontId="0" fillId="0" borderId="14" xfId="0" applyBorder="1"/>
    <xf numFmtId="0" fontId="29" fillId="0" borderId="0" xfId="0" applyFont="1" applyAlignment="1">
      <alignment horizontal="left" indent="1"/>
    </xf>
    <xf numFmtId="3" fontId="28" fillId="0" borderId="0" xfId="5" applyNumberFormat="1" applyFont="1" applyAlignment="1">
      <alignment horizontal="left" indent="1"/>
    </xf>
    <xf numFmtId="0" fontId="28" fillId="0" borderId="0" xfId="5" applyFont="1" applyAlignment="1">
      <alignment horizontal="left" indent="1"/>
    </xf>
    <xf numFmtId="3" fontId="19" fillId="7" borderId="2" xfId="0" applyNumberFormat="1" applyFont="1" applyFill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30" fillId="0" borderId="0" xfId="0" applyFont="1" applyAlignment="1">
      <alignment horizontal="left" indent="1"/>
    </xf>
    <xf numFmtId="0" fontId="31" fillId="0" borderId="0" xfId="5" applyFont="1" applyAlignment="1">
      <alignment horizontal="left" indent="1"/>
    </xf>
    <xf numFmtId="3" fontId="31" fillId="0" borderId="0" xfId="5" applyNumberFormat="1" applyFont="1" applyAlignment="1">
      <alignment horizontal="left" indent="1"/>
    </xf>
    <xf numFmtId="0" fontId="14" fillId="5" borderId="1" xfId="0" applyFont="1" applyFill="1" applyBorder="1" applyAlignment="1">
      <alignment horizontal="left" vertical="center"/>
    </xf>
    <xf numFmtId="0" fontId="0" fillId="0" borderId="20" xfId="0" applyBorder="1"/>
    <xf numFmtId="0" fontId="0" fillId="0" borderId="21" xfId="0" applyBorder="1"/>
    <xf numFmtId="0" fontId="26" fillId="0" borderId="0" xfId="0" applyFont="1" applyAlignment="1">
      <alignment horizontal="left"/>
    </xf>
    <xf numFmtId="0" fontId="30" fillId="0" borderId="14" xfId="0" applyFont="1" applyBorder="1" applyAlignment="1">
      <alignment horizontal="left" indent="1"/>
    </xf>
  </cellXfs>
  <cellStyles count="8">
    <cellStyle name="Čárka 2" xfId="7" xr:uid="{00000000-0005-0000-0000-000000000000}"/>
    <cellStyle name="Normální" xfId="0" builtinId="0"/>
    <cellStyle name="Normální 2" xfId="1" xr:uid="{00000000-0005-0000-0000-000002000000}"/>
    <cellStyle name="Normální 2 2" xfId="2" xr:uid="{00000000-0005-0000-0000-000003000000}"/>
    <cellStyle name="Normální 3" xfId="3" xr:uid="{00000000-0005-0000-0000-000004000000}"/>
    <cellStyle name="Normální 4" xfId="4" xr:uid="{00000000-0005-0000-0000-000005000000}"/>
    <cellStyle name="Normální 5" xfId="5" xr:uid="{00000000-0005-0000-0000-000006000000}"/>
    <cellStyle name="Procenta 2" xfId="6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3F6F8"/>
      <rgbColor rgb="FFFF00FF"/>
      <rgbColor rgb="FF00FFFF"/>
      <rgbColor rgb="FF800000"/>
      <rgbColor rgb="FF008000"/>
      <rgbColor rgb="FF000080"/>
      <rgbColor rgb="FF808000"/>
      <rgbColor rgb="FF800080"/>
      <rgbColor rgb="FF167D7F"/>
      <rgbColor rgb="FFB8C7D1"/>
      <rgbColor rgb="FF526471"/>
      <rgbColor rgb="FF9999FF"/>
      <rgbColor rgb="FF993366"/>
      <rgbColor rgb="FFFFF5CC"/>
      <rgbColor rgb="FFE6F4F1"/>
      <rgbColor rgb="FF660066"/>
      <rgbColor rgb="FFFF8080"/>
      <rgbColor rgb="FF0066CC"/>
      <rgbColor rgb="FFC8D3DC"/>
      <rgbColor rgb="FF000080"/>
      <rgbColor rgb="FFFF00FF"/>
      <rgbColor rgb="FFF8FAFB"/>
      <rgbColor rgb="FF00FFFF"/>
      <rgbColor rgb="FF800080"/>
      <rgbColor rgb="FF800000"/>
      <rgbColor rgb="FF0F5F61"/>
      <rgbColor rgb="FF0000FF"/>
      <rgbColor rgb="FF00CCFF"/>
      <rgbColor rgb="FFD9ECE8"/>
      <rgbColor rgb="FFEAF6F4"/>
      <rgbColor rgb="FFF7F9FA"/>
      <rgbColor rgb="FFDDE4E9"/>
      <rgbColor rgb="FFE8EEF3"/>
      <rgbColor rgb="FFDCEAF3"/>
      <rgbColor rgb="FFD9E1E7"/>
      <rgbColor rgb="FF3366FF"/>
      <rgbColor rgb="FF33CCCC"/>
      <rgbColor rgb="FF99CC00"/>
      <rgbColor rgb="FFFFCC00"/>
      <rgbColor rgb="FFFF9900"/>
      <rgbColor rgb="FFFF6600"/>
      <rgbColor rgb="FF5D6D79"/>
      <rgbColor rgb="FF9FB1BE"/>
      <rgbColor rgb="FF16324F"/>
      <rgbColor rgb="FF339966"/>
      <rgbColor rgb="FF003300"/>
      <rgbColor rgb="FF333300"/>
      <rgbColor rgb="FF993300"/>
      <rgbColor rgb="FF993366"/>
      <rgbColor rgb="FF425563"/>
      <rgbColor rgb="FF24374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P53"/>
  <sheetViews>
    <sheetView showGridLines="0" tabSelected="1" workbookViewId="0">
      <selection activeCell="U1" sqref="U1"/>
    </sheetView>
  </sheetViews>
  <sheetFormatPr defaultColWidth="8.6640625" defaultRowHeight="14.4" x14ac:dyDescent="0.3"/>
  <cols>
    <col min="1" max="1" width="36" style="38" customWidth="1"/>
    <col min="2" max="2" width="7.6640625" style="1" customWidth="1"/>
    <col min="3" max="4" width="11" customWidth="1"/>
    <col min="5" max="5" width="11" style="2" customWidth="1"/>
    <col min="6" max="6" width="9.88671875" customWidth="1"/>
    <col min="7" max="8" width="9.44140625" customWidth="1"/>
    <col min="9" max="9" width="11.33203125" customWidth="1"/>
    <col min="10" max="10" width="10" style="2" customWidth="1"/>
    <col min="11" max="11" width="11.44140625" style="33" customWidth="1"/>
    <col min="12" max="12" width="2.109375" style="33" customWidth="1"/>
    <col min="13" max="15" width="11.44140625" customWidth="1"/>
    <col min="16" max="16" width="1.109375" style="33" customWidth="1"/>
    <col min="17" max="17" width="8.6640625" style="33" customWidth="1"/>
    <col min="18" max="16384" width="8.6640625" style="33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3"/>
    </row>
    <row r="2" spans="1:16" ht="1.2" customHeight="1" x14ac:dyDescent="0.3">
      <c r="A2" s="34"/>
      <c r="B2" s="1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4"/>
    </row>
    <row r="3" spans="1:16" ht="21" customHeight="1" x14ac:dyDescent="0.3">
      <c r="A3" s="101" t="s">
        <v>0</v>
      </c>
      <c r="B3" s="17"/>
      <c r="C3" s="6"/>
      <c r="D3" s="6"/>
      <c r="E3" s="6"/>
      <c r="F3" s="7"/>
      <c r="G3" s="7"/>
      <c r="H3" s="6"/>
      <c r="I3" s="6"/>
      <c r="J3" s="6"/>
      <c r="K3" s="6"/>
      <c r="L3" s="6"/>
      <c r="M3" s="6"/>
      <c r="N3" s="6"/>
      <c r="O3" s="6"/>
      <c r="P3" s="4"/>
    </row>
    <row r="4" spans="1:16" ht="17.399999999999999" x14ac:dyDescent="0.3">
      <c r="A4" s="35"/>
      <c r="B4" s="16"/>
      <c r="C4" s="4"/>
      <c r="D4" s="4"/>
      <c r="E4" s="4"/>
      <c r="F4" s="8"/>
      <c r="G4" s="8"/>
      <c r="H4" s="4"/>
      <c r="I4" s="4"/>
      <c r="J4" s="4"/>
      <c r="K4" s="4"/>
      <c r="L4" s="4"/>
      <c r="M4" s="4"/>
      <c r="N4" s="4"/>
      <c r="O4" s="4"/>
      <c r="P4" s="4"/>
    </row>
    <row r="5" spans="1:16" ht="1.5" customHeight="1" x14ac:dyDescent="0.3">
      <c r="A5" s="36"/>
      <c r="B5" s="16"/>
      <c r="C5" s="4"/>
      <c r="D5" s="4"/>
      <c r="E5" s="4"/>
      <c r="F5" s="8"/>
      <c r="G5" s="8"/>
      <c r="H5" s="4"/>
      <c r="I5" s="4"/>
      <c r="J5" s="4"/>
      <c r="K5" s="4"/>
      <c r="L5" s="4"/>
      <c r="M5" s="4"/>
      <c r="N5" s="4"/>
      <c r="O5" s="4"/>
      <c r="P5" s="4"/>
    </row>
    <row r="6" spans="1:16" ht="1.5" customHeight="1" x14ac:dyDescent="0.3">
      <c r="A6" s="34"/>
      <c r="B6" s="16"/>
      <c r="C6" s="4"/>
      <c r="D6" s="4"/>
      <c r="E6" s="4"/>
      <c r="F6" s="8"/>
      <c r="G6" s="8"/>
      <c r="H6" s="4"/>
      <c r="I6" s="4"/>
      <c r="J6" s="4"/>
      <c r="K6" s="4"/>
      <c r="L6" s="4"/>
      <c r="M6" s="4"/>
      <c r="N6" s="4"/>
      <c r="O6" s="4"/>
      <c r="P6" s="4"/>
    </row>
    <row r="7" spans="1:16" ht="18" customHeight="1" x14ac:dyDescent="0.3">
      <c r="A7" s="92" t="s">
        <v>1</v>
      </c>
      <c r="B7" s="9"/>
      <c r="C7" s="215" t="s">
        <v>2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4"/>
    </row>
    <row r="8" spans="1:16" ht="12.75" customHeight="1" x14ac:dyDescent="0.3">
      <c r="A8" s="93" t="s">
        <v>3</v>
      </c>
      <c r="B8" s="18"/>
      <c r="C8" s="10"/>
      <c r="D8" s="10"/>
      <c r="E8" s="10"/>
      <c r="F8" s="11"/>
      <c r="G8" s="11"/>
      <c r="H8" s="10"/>
      <c r="I8" s="10"/>
      <c r="J8" s="10"/>
      <c r="K8" s="10"/>
      <c r="L8" s="10"/>
      <c r="M8" s="10"/>
      <c r="N8" s="10"/>
      <c r="O8" s="10"/>
      <c r="P8" s="4"/>
    </row>
    <row r="9" spans="1:16" ht="15" customHeight="1" x14ac:dyDescent="0.3">
      <c r="A9" s="94" t="s">
        <v>4</v>
      </c>
      <c r="B9" s="19" t="s">
        <v>5</v>
      </c>
      <c r="C9" s="26" t="s">
        <v>6</v>
      </c>
      <c r="D9" s="27" t="s">
        <v>7</v>
      </c>
      <c r="E9" s="27" t="s">
        <v>8</v>
      </c>
      <c r="F9" s="223" t="s">
        <v>9</v>
      </c>
      <c r="G9" s="224"/>
      <c r="H9" s="224"/>
      <c r="I9" s="225"/>
      <c r="J9" s="28" t="s">
        <v>10</v>
      </c>
      <c r="K9" s="28" t="s">
        <v>11</v>
      </c>
      <c r="L9" s="12"/>
      <c r="M9" s="13" t="s">
        <v>12</v>
      </c>
      <c r="N9" s="13" t="s">
        <v>13</v>
      </c>
      <c r="O9" s="13" t="s">
        <v>12</v>
      </c>
      <c r="P9" s="4"/>
    </row>
    <row r="10" spans="1:16" ht="15" customHeight="1" x14ac:dyDescent="0.3">
      <c r="A10" s="94"/>
      <c r="B10" s="19"/>
      <c r="C10" s="26" t="s">
        <v>14</v>
      </c>
      <c r="D10" s="27">
        <v>2026</v>
      </c>
      <c r="E10" s="27">
        <v>2026</v>
      </c>
      <c r="F10" s="39" t="s">
        <v>15</v>
      </c>
      <c r="G10" s="29" t="s">
        <v>16</v>
      </c>
      <c r="H10" s="29" t="s">
        <v>17</v>
      </c>
      <c r="I10" s="29" t="s">
        <v>18</v>
      </c>
      <c r="J10" s="28" t="s">
        <v>19</v>
      </c>
      <c r="K10" s="28" t="s">
        <v>20</v>
      </c>
      <c r="L10" s="12"/>
      <c r="M10" s="13" t="s">
        <v>21</v>
      </c>
      <c r="N10" s="13" t="s">
        <v>22</v>
      </c>
      <c r="O10" s="13" t="s">
        <v>23</v>
      </c>
      <c r="P10" s="4"/>
    </row>
    <row r="11" spans="1:16" ht="12.75" customHeight="1" x14ac:dyDescent="0.3">
      <c r="A11" s="95" t="s">
        <v>24</v>
      </c>
      <c r="B11" s="40"/>
      <c r="C11" s="41">
        <v>17</v>
      </c>
      <c r="D11" s="42">
        <v>17</v>
      </c>
      <c r="E11" s="42">
        <v>17</v>
      </c>
      <c r="F11" s="43">
        <v>17</v>
      </c>
      <c r="G11" s="44">
        <f t="shared" ref="G11:G17" si="0">M11</f>
        <v>18</v>
      </c>
      <c r="H11" s="44"/>
      <c r="I11" s="44"/>
      <c r="J11" s="45" t="s">
        <v>25</v>
      </c>
      <c r="K11" s="46" t="s">
        <v>25</v>
      </c>
      <c r="L11" s="14"/>
      <c r="M11" s="47">
        <v>18</v>
      </c>
      <c r="N11" s="48"/>
      <c r="O11" s="48"/>
      <c r="P11" s="4"/>
    </row>
    <row r="12" spans="1:16" ht="12.75" customHeight="1" x14ac:dyDescent="0.3">
      <c r="A12" s="95" t="s">
        <v>26</v>
      </c>
      <c r="B12" s="40"/>
      <c r="C12" s="49">
        <v>17</v>
      </c>
      <c r="D12" s="50">
        <v>17</v>
      </c>
      <c r="E12" s="50">
        <v>17</v>
      </c>
      <c r="F12" s="51">
        <v>17</v>
      </c>
      <c r="G12" s="52">
        <f t="shared" si="0"/>
        <v>17</v>
      </c>
      <c r="H12" s="52"/>
      <c r="I12" s="52"/>
      <c r="J12" s="53" t="s">
        <v>25</v>
      </c>
      <c r="K12" s="46" t="s">
        <v>25</v>
      </c>
      <c r="L12" s="14"/>
      <c r="M12" s="54">
        <v>17</v>
      </c>
      <c r="N12" s="55"/>
      <c r="O12" s="55"/>
      <c r="P12" s="4"/>
    </row>
    <row r="13" spans="1:16" ht="12.75" customHeight="1" x14ac:dyDescent="0.3">
      <c r="A13" s="95" t="s">
        <v>27</v>
      </c>
      <c r="B13" s="20"/>
      <c r="C13" s="41">
        <v>24672</v>
      </c>
      <c r="D13" s="56" t="s">
        <v>25</v>
      </c>
      <c r="E13" s="56" t="s">
        <v>25</v>
      </c>
      <c r="F13" s="43">
        <v>24718</v>
      </c>
      <c r="G13" s="44">
        <f t="shared" si="0"/>
        <v>24356</v>
      </c>
      <c r="H13" s="44"/>
      <c r="I13" s="44"/>
      <c r="J13" s="45" t="s">
        <v>25</v>
      </c>
      <c r="K13" s="46" t="s">
        <v>25</v>
      </c>
      <c r="L13" s="14"/>
      <c r="M13" s="47">
        <v>24356</v>
      </c>
      <c r="N13" s="57"/>
      <c r="O13" s="57"/>
      <c r="P13" s="4"/>
    </row>
    <row r="14" spans="1:16" ht="12.75" customHeight="1" x14ac:dyDescent="0.3">
      <c r="A14" s="95" t="s">
        <v>28</v>
      </c>
      <c r="B14" s="20"/>
      <c r="C14" s="41">
        <v>14703</v>
      </c>
      <c r="D14" s="56" t="s">
        <v>25</v>
      </c>
      <c r="E14" s="56" t="s">
        <v>25</v>
      </c>
      <c r="F14" s="43">
        <v>15281</v>
      </c>
      <c r="G14" s="44">
        <f t="shared" si="0"/>
        <v>15274</v>
      </c>
      <c r="H14" s="44"/>
      <c r="I14" s="44"/>
      <c r="J14" s="45" t="s">
        <v>25</v>
      </c>
      <c r="K14" s="46" t="s">
        <v>25</v>
      </c>
      <c r="L14" s="14"/>
      <c r="M14" s="47">
        <v>15274</v>
      </c>
      <c r="N14" s="57"/>
      <c r="O14" s="57"/>
      <c r="P14" s="4"/>
    </row>
    <row r="15" spans="1:16" ht="12.75" customHeight="1" x14ac:dyDescent="0.3">
      <c r="A15" s="95" t="s">
        <v>29</v>
      </c>
      <c r="B15" s="20" t="s">
        <v>30</v>
      </c>
      <c r="C15" s="41">
        <v>551</v>
      </c>
      <c r="D15" s="56" t="s">
        <v>25</v>
      </c>
      <c r="E15" s="56" t="s">
        <v>25</v>
      </c>
      <c r="F15" s="43">
        <v>539</v>
      </c>
      <c r="G15" s="44">
        <f t="shared" si="0"/>
        <v>538</v>
      </c>
      <c r="H15" s="44"/>
      <c r="I15" s="44"/>
      <c r="J15" s="45" t="s">
        <v>25</v>
      </c>
      <c r="K15" s="46" t="s">
        <v>25</v>
      </c>
      <c r="L15" s="14"/>
      <c r="M15" s="47">
        <v>538</v>
      </c>
      <c r="N15" s="57"/>
      <c r="O15" s="57"/>
      <c r="P15" s="4"/>
    </row>
    <row r="16" spans="1:16" ht="12.75" customHeight="1" x14ac:dyDescent="0.3">
      <c r="A16" s="95" t="s">
        <v>31</v>
      </c>
      <c r="B16" s="20" t="s">
        <v>25</v>
      </c>
      <c r="C16" s="41">
        <v>986</v>
      </c>
      <c r="D16" s="56" t="s">
        <v>25</v>
      </c>
      <c r="E16" s="56" t="s">
        <v>25</v>
      </c>
      <c r="F16" s="43">
        <v>18335</v>
      </c>
      <c r="G16" s="44">
        <f t="shared" si="0"/>
        <v>12593</v>
      </c>
      <c r="H16" s="44"/>
      <c r="I16" s="44"/>
      <c r="J16" s="45" t="s">
        <v>25</v>
      </c>
      <c r="K16" s="46" t="s">
        <v>25</v>
      </c>
      <c r="L16" s="14"/>
      <c r="M16" s="47">
        <v>12593</v>
      </c>
      <c r="N16" s="57"/>
      <c r="O16" s="57"/>
      <c r="P16" s="4"/>
    </row>
    <row r="17" spans="1:16" ht="12.75" customHeight="1" x14ac:dyDescent="0.3">
      <c r="A17" s="95" t="s">
        <v>32</v>
      </c>
      <c r="B17" s="20" t="s">
        <v>33</v>
      </c>
      <c r="C17" s="41">
        <v>10061</v>
      </c>
      <c r="D17" s="56" t="s">
        <v>25</v>
      </c>
      <c r="E17" s="56" t="s">
        <v>25</v>
      </c>
      <c r="F17" s="43">
        <v>4927</v>
      </c>
      <c r="G17" s="44">
        <f t="shared" si="0"/>
        <v>6414</v>
      </c>
      <c r="H17" s="44"/>
      <c r="I17" s="44"/>
      <c r="J17" s="45" t="s">
        <v>25</v>
      </c>
      <c r="K17" s="46" t="s">
        <v>25</v>
      </c>
      <c r="L17" s="14"/>
      <c r="M17" s="47">
        <v>6414</v>
      </c>
      <c r="N17" s="57"/>
      <c r="O17" s="57"/>
      <c r="P17" s="4"/>
    </row>
    <row r="18" spans="1:16" ht="12.75" customHeight="1" x14ac:dyDescent="0.3">
      <c r="A18" s="96" t="s">
        <v>34</v>
      </c>
      <c r="B18" s="21"/>
      <c r="C18" s="58">
        <f>C13-C14+C15+C16+C17</f>
        <v>21567</v>
      </c>
      <c r="D18" s="58" t="s">
        <v>25</v>
      </c>
      <c r="E18" s="58" t="s">
        <v>25</v>
      </c>
      <c r="F18" s="58">
        <f>F13-F14+F15+F16+F17</f>
        <v>33238</v>
      </c>
      <c r="G18" s="58">
        <f>G13-G14+G15+G16+G17</f>
        <v>28627</v>
      </c>
      <c r="H18" s="59"/>
      <c r="I18" s="59"/>
      <c r="J18" s="58" t="s">
        <v>25</v>
      </c>
      <c r="K18" s="58" t="s">
        <v>25</v>
      </c>
      <c r="L18" s="14"/>
      <c r="M18" s="60">
        <f>M13-M14+M15+M16+M17</f>
        <v>28627</v>
      </c>
      <c r="N18" s="60" t="str">
        <f>IF(COUNT(N13:N17)=0,"",N13-N14+N15+N16+N17)</f>
        <v/>
      </c>
      <c r="O18" s="60" t="str">
        <f>IF(COUNT(O13:O17)=0,"",O13-O14+O15+O16+O17)</f>
        <v/>
      </c>
      <c r="P18" s="4"/>
    </row>
    <row r="19" spans="1:16" ht="12.75" customHeight="1" x14ac:dyDescent="0.3">
      <c r="A19" s="95" t="s">
        <v>35</v>
      </c>
      <c r="B19" s="20" t="s">
        <v>36</v>
      </c>
      <c r="C19" s="41">
        <v>9968</v>
      </c>
      <c r="D19" s="56" t="s">
        <v>25</v>
      </c>
      <c r="E19" s="56" t="s">
        <v>25</v>
      </c>
      <c r="F19" s="43">
        <v>9436</v>
      </c>
      <c r="G19" s="44">
        <f>M19</f>
        <v>9082</v>
      </c>
      <c r="H19" s="44"/>
      <c r="I19" s="44"/>
      <c r="J19" s="45" t="s">
        <v>25</v>
      </c>
      <c r="K19" s="46" t="s">
        <v>25</v>
      </c>
      <c r="L19" s="14"/>
      <c r="M19" s="47">
        <v>9082</v>
      </c>
      <c r="N19" s="57"/>
      <c r="O19" s="57"/>
      <c r="P19" s="4"/>
    </row>
    <row r="20" spans="1:16" ht="12.75" customHeight="1" x14ac:dyDescent="0.3">
      <c r="A20" s="95" t="s">
        <v>37</v>
      </c>
      <c r="B20" s="20" t="s">
        <v>38</v>
      </c>
      <c r="C20" s="41">
        <v>8645</v>
      </c>
      <c r="D20" s="56" t="s">
        <v>25</v>
      </c>
      <c r="E20" s="56" t="s">
        <v>25</v>
      </c>
      <c r="F20" s="43">
        <v>2839</v>
      </c>
      <c r="G20" s="44">
        <f>M20</f>
        <v>2870</v>
      </c>
      <c r="H20" s="44"/>
      <c r="I20" s="44"/>
      <c r="J20" s="45" t="s">
        <v>25</v>
      </c>
      <c r="K20" s="46" t="s">
        <v>25</v>
      </c>
      <c r="L20" s="14"/>
      <c r="M20" s="47">
        <v>2870</v>
      </c>
      <c r="N20" s="57"/>
      <c r="O20" s="57"/>
      <c r="P20" s="4"/>
    </row>
    <row r="21" spans="1:16" ht="12.75" customHeight="1" x14ac:dyDescent="0.3">
      <c r="A21" s="95" t="s">
        <v>39</v>
      </c>
      <c r="B21" s="20" t="s">
        <v>25</v>
      </c>
      <c r="C21" s="41">
        <v>0</v>
      </c>
      <c r="D21" s="56" t="s">
        <v>25</v>
      </c>
      <c r="E21" s="56" t="s">
        <v>25</v>
      </c>
      <c r="F21" s="43">
        <v>0</v>
      </c>
      <c r="G21" s="44">
        <f>M21</f>
        <v>0</v>
      </c>
      <c r="H21" s="44"/>
      <c r="I21" s="44"/>
      <c r="J21" s="45" t="s">
        <v>25</v>
      </c>
      <c r="K21" s="46" t="s">
        <v>25</v>
      </c>
      <c r="L21" s="14"/>
      <c r="M21" s="47">
        <v>0</v>
      </c>
      <c r="N21" s="57"/>
      <c r="O21" s="57"/>
      <c r="P21" s="4"/>
    </row>
    <row r="22" spans="1:16" ht="12.75" customHeight="1" x14ac:dyDescent="0.3">
      <c r="A22" s="95" t="s">
        <v>40</v>
      </c>
      <c r="B22" s="20" t="s">
        <v>25</v>
      </c>
      <c r="C22" s="41">
        <v>2793</v>
      </c>
      <c r="D22" s="56" t="s">
        <v>25</v>
      </c>
      <c r="E22" s="56" t="s">
        <v>25</v>
      </c>
      <c r="F22" s="43">
        <v>19558</v>
      </c>
      <c r="G22" s="44">
        <f>M22</f>
        <v>13586</v>
      </c>
      <c r="H22" s="44"/>
      <c r="I22" s="44"/>
      <c r="J22" s="45" t="s">
        <v>25</v>
      </c>
      <c r="K22" s="46" t="s">
        <v>25</v>
      </c>
      <c r="L22" s="14"/>
      <c r="M22" s="47">
        <v>13586</v>
      </c>
      <c r="N22" s="57"/>
      <c r="O22" s="57"/>
      <c r="P22" s="4"/>
    </row>
    <row r="23" spans="1:16" ht="12.75" customHeight="1" x14ac:dyDescent="0.3">
      <c r="A23" s="95" t="s">
        <v>41</v>
      </c>
      <c r="B23" s="20" t="s">
        <v>25</v>
      </c>
      <c r="C23" s="41">
        <v>0</v>
      </c>
      <c r="D23" s="56" t="s">
        <v>25</v>
      </c>
      <c r="E23" s="56" t="s">
        <v>25</v>
      </c>
      <c r="F23" s="43">
        <v>0</v>
      </c>
      <c r="G23" s="44">
        <f>M23</f>
        <v>0</v>
      </c>
      <c r="H23" s="44"/>
      <c r="I23" s="44"/>
      <c r="J23" s="45" t="s">
        <v>25</v>
      </c>
      <c r="K23" s="46" t="s">
        <v>25</v>
      </c>
      <c r="L23" s="14"/>
      <c r="M23" s="47">
        <v>0</v>
      </c>
      <c r="N23" s="57"/>
      <c r="O23" s="57"/>
      <c r="P23" s="4"/>
    </row>
    <row r="24" spans="1:16" ht="12.75" customHeight="1" x14ac:dyDescent="0.3">
      <c r="A24" s="96" t="s">
        <v>42</v>
      </c>
      <c r="B24" s="21" t="s">
        <v>25</v>
      </c>
      <c r="C24" s="59">
        <v>24745</v>
      </c>
      <c r="D24" s="58">
        <v>25797</v>
      </c>
      <c r="E24" s="58">
        <v>25670</v>
      </c>
      <c r="F24" s="58">
        <v>6399</v>
      </c>
      <c r="G24" s="59">
        <f t="shared" ref="G24:G36" si="1">M24-F24</f>
        <v>6472</v>
      </c>
      <c r="H24" s="59"/>
      <c r="I24" s="59"/>
      <c r="J24" s="58">
        <f t="shared" ref="J24:J43" si="2">SUM(F24:I24)</f>
        <v>12871</v>
      </c>
      <c r="K24" s="61">
        <f t="shared" ref="K24:K43" si="3">IF(E24=0,"x",J24/E24*100)</f>
        <v>50.140241527074402</v>
      </c>
      <c r="L24" s="14"/>
      <c r="M24" s="60">
        <v>12871</v>
      </c>
      <c r="N24" s="62"/>
      <c r="O24" s="62"/>
      <c r="P24" s="4"/>
    </row>
    <row r="25" spans="1:16" ht="12.75" customHeight="1" x14ac:dyDescent="0.3">
      <c r="A25" s="97" t="s">
        <v>43</v>
      </c>
      <c r="B25" s="22" t="s">
        <v>25</v>
      </c>
      <c r="C25" s="41">
        <v>1375</v>
      </c>
      <c r="D25" s="56">
        <v>0</v>
      </c>
      <c r="E25" s="56">
        <v>0</v>
      </c>
      <c r="F25" s="63">
        <v>0</v>
      </c>
      <c r="G25" s="64">
        <f t="shared" si="1"/>
        <v>0</v>
      </c>
      <c r="H25" s="44"/>
      <c r="I25" s="44"/>
      <c r="J25" s="45">
        <f t="shared" si="2"/>
        <v>0</v>
      </c>
      <c r="K25" s="65" t="str">
        <f t="shared" si="3"/>
        <v>x</v>
      </c>
      <c r="L25" s="14"/>
      <c r="M25" s="47">
        <v>0</v>
      </c>
      <c r="N25" s="57"/>
      <c r="O25" s="57"/>
      <c r="P25" s="4"/>
    </row>
    <row r="26" spans="1:16" ht="12.75" customHeight="1" x14ac:dyDescent="0.3">
      <c r="A26" s="98" t="s">
        <v>44</v>
      </c>
      <c r="B26" s="23">
        <v>672</v>
      </c>
      <c r="C26" s="66">
        <v>21832</v>
      </c>
      <c r="D26" s="67">
        <v>24207</v>
      </c>
      <c r="E26" s="67">
        <v>24207</v>
      </c>
      <c r="F26" s="68">
        <v>6051</v>
      </c>
      <c r="G26" s="69">
        <f t="shared" si="1"/>
        <v>6052</v>
      </c>
      <c r="H26" s="70"/>
      <c r="I26" s="70"/>
      <c r="J26" s="71">
        <f t="shared" si="2"/>
        <v>12103</v>
      </c>
      <c r="K26" s="72">
        <f t="shared" si="3"/>
        <v>49.997934481761476</v>
      </c>
      <c r="L26" s="15"/>
      <c r="M26" s="73">
        <v>12103</v>
      </c>
      <c r="N26" s="74"/>
      <c r="O26" s="74"/>
      <c r="P26" s="4"/>
    </row>
    <row r="27" spans="1:16" ht="12.75" customHeight="1" x14ac:dyDescent="0.3">
      <c r="A27" s="99" t="s">
        <v>45</v>
      </c>
      <c r="B27" s="24">
        <v>501</v>
      </c>
      <c r="C27" s="75">
        <v>1348</v>
      </c>
      <c r="D27" s="76">
        <v>1540</v>
      </c>
      <c r="E27" s="76">
        <v>1540</v>
      </c>
      <c r="F27" s="77">
        <v>183</v>
      </c>
      <c r="G27" s="78">
        <f t="shared" si="1"/>
        <v>279</v>
      </c>
      <c r="H27" s="79"/>
      <c r="I27" s="79"/>
      <c r="J27" s="80">
        <f t="shared" si="2"/>
        <v>462</v>
      </c>
      <c r="K27" s="81">
        <f t="shared" si="3"/>
        <v>30</v>
      </c>
      <c r="L27" s="14"/>
      <c r="M27" s="82">
        <v>462</v>
      </c>
      <c r="N27" s="83"/>
      <c r="O27" s="83"/>
      <c r="P27" s="4"/>
    </row>
    <row r="28" spans="1:16" ht="12.75" customHeight="1" x14ac:dyDescent="0.3">
      <c r="A28" s="95" t="s">
        <v>46</v>
      </c>
      <c r="B28" s="22">
        <v>502</v>
      </c>
      <c r="C28" s="41">
        <v>1333</v>
      </c>
      <c r="D28" s="42">
        <v>1347</v>
      </c>
      <c r="E28" s="42">
        <v>1347</v>
      </c>
      <c r="F28" s="43">
        <v>461</v>
      </c>
      <c r="G28" s="78">
        <f t="shared" si="1"/>
        <v>69</v>
      </c>
      <c r="H28" s="44"/>
      <c r="I28" s="44"/>
      <c r="J28" s="45">
        <f t="shared" si="2"/>
        <v>530</v>
      </c>
      <c r="K28" s="65">
        <f t="shared" si="3"/>
        <v>39.346696362286565</v>
      </c>
      <c r="L28" s="14"/>
      <c r="M28" s="47">
        <v>530</v>
      </c>
      <c r="N28" s="57"/>
      <c r="O28" s="57"/>
      <c r="P28" s="4"/>
    </row>
    <row r="29" spans="1:16" ht="12.75" customHeight="1" x14ac:dyDescent="0.3">
      <c r="A29" s="95" t="s">
        <v>47</v>
      </c>
      <c r="B29" s="22">
        <v>504</v>
      </c>
      <c r="C29" s="41">
        <v>222</v>
      </c>
      <c r="D29" s="42">
        <v>230</v>
      </c>
      <c r="E29" s="42">
        <v>230</v>
      </c>
      <c r="F29" s="43">
        <v>23</v>
      </c>
      <c r="G29" s="78">
        <f t="shared" si="1"/>
        <v>46</v>
      </c>
      <c r="H29" s="44"/>
      <c r="I29" s="44"/>
      <c r="J29" s="45">
        <f t="shared" si="2"/>
        <v>69</v>
      </c>
      <c r="K29" s="65">
        <f t="shared" si="3"/>
        <v>30</v>
      </c>
      <c r="L29" s="14"/>
      <c r="M29" s="47">
        <v>69</v>
      </c>
      <c r="N29" s="57"/>
      <c r="O29" s="57"/>
      <c r="P29" s="4"/>
    </row>
    <row r="30" spans="1:16" ht="12.75" customHeight="1" x14ac:dyDescent="0.3">
      <c r="A30" s="95" t="s">
        <v>48</v>
      </c>
      <c r="B30" s="22">
        <v>511</v>
      </c>
      <c r="C30" s="41">
        <v>498</v>
      </c>
      <c r="D30" s="42">
        <v>1570</v>
      </c>
      <c r="E30" s="42">
        <v>1570</v>
      </c>
      <c r="F30" s="43">
        <v>178</v>
      </c>
      <c r="G30" s="78">
        <f t="shared" si="1"/>
        <v>172</v>
      </c>
      <c r="H30" s="44"/>
      <c r="I30" s="44"/>
      <c r="J30" s="45">
        <f t="shared" si="2"/>
        <v>350</v>
      </c>
      <c r="K30" s="65">
        <f t="shared" si="3"/>
        <v>22.29299363057325</v>
      </c>
      <c r="L30" s="14"/>
      <c r="M30" s="47">
        <v>350</v>
      </c>
      <c r="N30" s="57"/>
      <c r="O30" s="57"/>
      <c r="P30" s="4"/>
    </row>
    <row r="31" spans="1:16" ht="12.75" customHeight="1" x14ac:dyDescent="0.3">
      <c r="A31" s="95" t="s">
        <v>49</v>
      </c>
      <c r="B31" s="22">
        <v>518</v>
      </c>
      <c r="C31" s="41">
        <v>6836</v>
      </c>
      <c r="D31" s="42">
        <v>8666</v>
      </c>
      <c r="E31" s="42">
        <v>8539</v>
      </c>
      <c r="F31" s="43">
        <v>1534</v>
      </c>
      <c r="G31" s="78">
        <f t="shared" si="1"/>
        <v>739</v>
      </c>
      <c r="H31" s="44"/>
      <c r="I31" s="44"/>
      <c r="J31" s="45">
        <f t="shared" si="2"/>
        <v>2273</v>
      </c>
      <c r="K31" s="65">
        <f t="shared" si="3"/>
        <v>26.619042042393719</v>
      </c>
      <c r="L31" s="14"/>
      <c r="M31" s="47">
        <v>2273</v>
      </c>
      <c r="N31" s="57"/>
      <c r="O31" s="57"/>
      <c r="P31" s="4"/>
    </row>
    <row r="32" spans="1:16" ht="12.75" customHeight="1" x14ac:dyDescent="0.3">
      <c r="A32" s="95" t="s">
        <v>50</v>
      </c>
      <c r="B32" s="22">
        <v>521</v>
      </c>
      <c r="C32" s="41">
        <v>9507</v>
      </c>
      <c r="D32" s="42">
        <v>9530</v>
      </c>
      <c r="E32" s="42">
        <v>9530</v>
      </c>
      <c r="F32" s="43">
        <v>2090</v>
      </c>
      <c r="G32" s="78">
        <f t="shared" si="1"/>
        <v>2440</v>
      </c>
      <c r="H32" s="44"/>
      <c r="I32" s="44"/>
      <c r="J32" s="45">
        <f t="shared" si="2"/>
        <v>4530</v>
      </c>
      <c r="K32" s="65">
        <f t="shared" si="3"/>
        <v>47.53410283315845</v>
      </c>
      <c r="L32" s="14"/>
      <c r="M32" s="47">
        <v>4530</v>
      </c>
      <c r="N32" s="57"/>
      <c r="O32" s="57"/>
      <c r="P32" s="4"/>
    </row>
    <row r="33" spans="1:16" ht="12.75" customHeight="1" x14ac:dyDescent="0.3">
      <c r="A33" s="95" t="s">
        <v>51</v>
      </c>
      <c r="B33" s="22" t="s">
        <v>52</v>
      </c>
      <c r="C33" s="41">
        <v>3383</v>
      </c>
      <c r="D33" s="42">
        <v>3396</v>
      </c>
      <c r="E33" s="42">
        <v>3396</v>
      </c>
      <c r="F33" s="43">
        <v>744</v>
      </c>
      <c r="G33" s="78">
        <f t="shared" si="1"/>
        <v>852</v>
      </c>
      <c r="H33" s="44"/>
      <c r="I33" s="44"/>
      <c r="J33" s="45">
        <f t="shared" si="2"/>
        <v>1596</v>
      </c>
      <c r="K33" s="65">
        <f t="shared" si="3"/>
        <v>46.996466431095406</v>
      </c>
      <c r="L33" s="14"/>
      <c r="M33" s="47">
        <v>1596</v>
      </c>
      <c r="N33" s="57"/>
      <c r="O33" s="57"/>
      <c r="P33" s="4"/>
    </row>
    <row r="34" spans="1:16" ht="12.75" customHeight="1" x14ac:dyDescent="0.3">
      <c r="A34" s="95" t="s">
        <v>53</v>
      </c>
      <c r="B34" s="22">
        <v>557</v>
      </c>
      <c r="C34" s="41">
        <v>0</v>
      </c>
      <c r="D34" s="42">
        <v>0</v>
      </c>
      <c r="E34" s="42">
        <v>0</v>
      </c>
      <c r="F34" s="43">
        <v>0</v>
      </c>
      <c r="G34" s="78">
        <f t="shared" si="1"/>
        <v>0</v>
      </c>
      <c r="H34" s="44"/>
      <c r="I34" s="44"/>
      <c r="J34" s="45">
        <f t="shared" si="2"/>
        <v>0</v>
      </c>
      <c r="K34" s="65" t="str">
        <f t="shared" si="3"/>
        <v>x</v>
      </c>
      <c r="L34" s="14"/>
      <c r="M34" s="47">
        <v>0</v>
      </c>
      <c r="N34" s="57"/>
      <c r="O34" s="57"/>
      <c r="P34" s="4"/>
    </row>
    <row r="35" spans="1:16" ht="12.75" customHeight="1" x14ac:dyDescent="0.3">
      <c r="A35" s="95" t="s">
        <v>54</v>
      </c>
      <c r="B35" s="22">
        <v>551</v>
      </c>
      <c r="C35" s="41">
        <v>2109</v>
      </c>
      <c r="D35" s="42">
        <v>2099</v>
      </c>
      <c r="E35" s="42">
        <v>2099</v>
      </c>
      <c r="F35" s="43">
        <v>539</v>
      </c>
      <c r="G35" s="78">
        <f t="shared" si="1"/>
        <v>548</v>
      </c>
      <c r="H35" s="44"/>
      <c r="I35" s="44"/>
      <c r="J35" s="45">
        <f t="shared" si="2"/>
        <v>1087</v>
      </c>
      <c r="K35" s="65">
        <f t="shared" si="3"/>
        <v>51.786565030967125</v>
      </c>
      <c r="L35" s="14"/>
      <c r="M35" s="47">
        <v>1087</v>
      </c>
      <c r="N35" s="57"/>
      <c r="O35" s="57"/>
      <c r="P35" s="4"/>
    </row>
    <row r="36" spans="1:16" ht="12.75" customHeight="1" x14ac:dyDescent="0.3">
      <c r="A36" s="95" t="s">
        <v>55</v>
      </c>
      <c r="B36" s="22" t="s">
        <v>56</v>
      </c>
      <c r="C36" s="41">
        <v>326</v>
      </c>
      <c r="D36" s="42">
        <v>535</v>
      </c>
      <c r="E36" s="42">
        <v>535</v>
      </c>
      <c r="F36" s="43">
        <v>146</v>
      </c>
      <c r="G36" s="78">
        <f t="shared" si="1"/>
        <v>108</v>
      </c>
      <c r="H36" s="44"/>
      <c r="I36" s="44"/>
      <c r="J36" s="45">
        <f t="shared" si="2"/>
        <v>254</v>
      </c>
      <c r="K36" s="65">
        <f t="shared" si="3"/>
        <v>47.476635514018689</v>
      </c>
      <c r="L36" s="14"/>
      <c r="M36" s="47">
        <v>254</v>
      </c>
      <c r="N36" s="57"/>
      <c r="O36" s="57"/>
      <c r="P36" s="4"/>
    </row>
    <row r="37" spans="1:16" ht="12.75" customHeight="1" x14ac:dyDescent="0.3">
      <c r="A37" s="96" t="s">
        <v>57</v>
      </c>
      <c r="B37" s="21"/>
      <c r="C37" s="58">
        <v>25562</v>
      </c>
      <c r="D37" s="58">
        <f>SUM(D27:D36)</f>
        <v>28913</v>
      </c>
      <c r="E37" s="58">
        <f>SUM(E27:E36)</f>
        <v>28786</v>
      </c>
      <c r="F37" s="58">
        <f>SUM(F27:F36)</f>
        <v>5898</v>
      </c>
      <c r="G37" s="58">
        <f>SUM(G27:G36)</f>
        <v>5253</v>
      </c>
      <c r="H37" s="58"/>
      <c r="I37" s="58"/>
      <c r="J37" s="58">
        <f t="shared" si="2"/>
        <v>11151</v>
      </c>
      <c r="K37" s="61">
        <f t="shared" si="3"/>
        <v>38.737580768429098</v>
      </c>
      <c r="L37" s="14"/>
      <c r="M37" s="62">
        <f>SUM(M27:M36)</f>
        <v>11151</v>
      </c>
      <c r="N37" s="62" t="str">
        <f>IF(COUNT(N27:N36)=0,"",SUM(N27:N36))</f>
        <v/>
      </c>
      <c r="O37" s="62" t="str">
        <f>IF(COUNT(O27:O36)=0,"",SUM(O27:O36))</f>
        <v/>
      </c>
      <c r="P37" s="4"/>
    </row>
    <row r="38" spans="1:16" ht="12.75" customHeight="1" x14ac:dyDescent="0.3">
      <c r="A38" s="95" t="s">
        <v>58</v>
      </c>
      <c r="B38" s="22">
        <v>601</v>
      </c>
      <c r="C38" s="41">
        <v>0</v>
      </c>
      <c r="D38" s="42">
        <v>0</v>
      </c>
      <c r="E38" s="42">
        <v>0</v>
      </c>
      <c r="F38" s="43">
        <v>0</v>
      </c>
      <c r="G38" s="78">
        <f>M38-F38</f>
        <v>0</v>
      </c>
      <c r="H38" s="44"/>
      <c r="I38" s="44"/>
      <c r="J38" s="45">
        <f t="shared" si="2"/>
        <v>0</v>
      </c>
      <c r="K38" s="65" t="str">
        <f t="shared" si="3"/>
        <v>x</v>
      </c>
      <c r="L38" s="14"/>
      <c r="M38" s="47">
        <v>0</v>
      </c>
      <c r="N38" s="57"/>
      <c r="O38" s="57"/>
      <c r="P38" s="4"/>
    </row>
    <row r="39" spans="1:16" ht="12.75" customHeight="1" x14ac:dyDescent="0.3">
      <c r="A39" s="95" t="s">
        <v>59</v>
      </c>
      <c r="B39" s="22">
        <v>602</v>
      </c>
      <c r="C39" s="41">
        <v>1098</v>
      </c>
      <c r="D39" s="42">
        <v>1350</v>
      </c>
      <c r="E39" s="42">
        <v>1350</v>
      </c>
      <c r="F39" s="43">
        <v>557</v>
      </c>
      <c r="G39" s="78">
        <f>M39-F39</f>
        <v>294</v>
      </c>
      <c r="H39" s="44"/>
      <c r="I39" s="44"/>
      <c r="J39" s="45">
        <f t="shared" si="2"/>
        <v>851</v>
      </c>
      <c r="K39" s="65">
        <f t="shared" si="3"/>
        <v>63.037037037037038</v>
      </c>
      <c r="L39" s="14"/>
      <c r="M39" s="47">
        <v>851</v>
      </c>
      <c r="N39" s="57"/>
      <c r="O39" s="57"/>
      <c r="P39" s="4"/>
    </row>
    <row r="40" spans="1:16" ht="12.75" customHeight="1" x14ac:dyDescent="0.3">
      <c r="A40" s="95" t="s">
        <v>60</v>
      </c>
      <c r="B40" s="22">
        <v>604</v>
      </c>
      <c r="C40" s="41">
        <v>302</v>
      </c>
      <c r="D40" s="42">
        <v>300</v>
      </c>
      <c r="E40" s="42">
        <v>300</v>
      </c>
      <c r="F40" s="43">
        <v>31</v>
      </c>
      <c r="G40" s="78">
        <f>M40-F40</f>
        <v>65</v>
      </c>
      <c r="H40" s="44"/>
      <c r="I40" s="44"/>
      <c r="J40" s="45">
        <f t="shared" si="2"/>
        <v>96</v>
      </c>
      <c r="K40" s="65">
        <f t="shared" si="3"/>
        <v>32</v>
      </c>
      <c r="L40" s="14"/>
      <c r="M40" s="47">
        <v>96</v>
      </c>
      <c r="N40" s="57"/>
      <c r="O40" s="57"/>
      <c r="P40" s="4"/>
    </row>
    <row r="41" spans="1:16" ht="12.75" customHeight="1" x14ac:dyDescent="0.3">
      <c r="A41" s="95" t="s">
        <v>61</v>
      </c>
      <c r="B41" s="22" t="s">
        <v>62</v>
      </c>
      <c r="C41" s="41">
        <v>23370</v>
      </c>
      <c r="D41" s="42">
        <v>25797</v>
      </c>
      <c r="E41" s="42">
        <v>25670</v>
      </c>
      <c r="F41" s="43">
        <v>6399</v>
      </c>
      <c r="G41" s="78">
        <f>M41-F41</f>
        <v>6472</v>
      </c>
      <c r="H41" s="44"/>
      <c r="I41" s="44"/>
      <c r="J41" s="45">
        <f t="shared" si="2"/>
        <v>12871</v>
      </c>
      <c r="K41" s="65">
        <f t="shared" si="3"/>
        <v>50.140241527074402</v>
      </c>
      <c r="L41" s="14"/>
      <c r="M41" s="47">
        <v>12871</v>
      </c>
      <c r="N41" s="57"/>
      <c r="O41" s="57"/>
      <c r="P41" s="4"/>
    </row>
    <row r="42" spans="1:16" ht="12.75" customHeight="1" x14ac:dyDescent="0.3">
      <c r="A42" s="95" t="s">
        <v>63</v>
      </c>
      <c r="B42" s="22" t="s">
        <v>64</v>
      </c>
      <c r="C42" s="41">
        <v>951</v>
      </c>
      <c r="D42" s="42">
        <v>1561</v>
      </c>
      <c r="E42" s="42">
        <v>1561</v>
      </c>
      <c r="F42" s="43">
        <v>157</v>
      </c>
      <c r="G42" s="78">
        <f>M42-F42</f>
        <v>264</v>
      </c>
      <c r="H42" s="44"/>
      <c r="I42" s="44"/>
      <c r="J42" s="45">
        <f t="shared" si="2"/>
        <v>421</v>
      </c>
      <c r="K42" s="65">
        <f t="shared" si="3"/>
        <v>26.969891095451633</v>
      </c>
      <c r="L42" s="14"/>
      <c r="M42" s="47">
        <v>421</v>
      </c>
      <c r="N42" s="57"/>
      <c r="O42" s="57"/>
      <c r="P42" s="4"/>
    </row>
    <row r="43" spans="1:16" ht="12.75" customHeight="1" x14ac:dyDescent="0.3">
      <c r="A43" s="96" t="s">
        <v>65</v>
      </c>
      <c r="B43" s="21" t="s">
        <v>25</v>
      </c>
      <c r="C43" s="58">
        <v>25721</v>
      </c>
      <c r="D43" s="58">
        <f>SUM(D38:D42)</f>
        <v>29008</v>
      </c>
      <c r="E43" s="58">
        <f>SUM(E38:E42)</f>
        <v>28881</v>
      </c>
      <c r="F43" s="58">
        <f>SUM(F38:F42)</f>
        <v>7144</v>
      </c>
      <c r="G43" s="58">
        <f>SUM(G38:G42)</f>
        <v>7095</v>
      </c>
      <c r="H43" s="58"/>
      <c r="I43" s="58"/>
      <c r="J43" s="58">
        <f t="shared" si="2"/>
        <v>14239</v>
      </c>
      <c r="K43" s="61">
        <f t="shared" si="3"/>
        <v>49.302309476818671</v>
      </c>
      <c r="L43" s="14"/>
      <c r="M43" s="62">
        <f>SUM(M38:M42)</f>
        <v>14239</v>
      </c>
      <c r="N43" s="62" t="str">
        <f>IF(COUNT(N38:N42)=0,"",SUM(N38:N42))</f>
        <v/>
      </c>
      <c r="O43" s="62" t="str">
        <f>IF(COUNT(O38:O42)=0,"",SUM(O38:O42))</f>
        <v/>
      </c>
      <c r="P43" s="4"/>
    </row>
    <row r="44" spans="1:16" ht="12.75" customHeight="1" x14ac:dyDescent="0.3">
      <c r="A44" s="100"/>
      <c r="B44" s="30"/>
      <c r="C44" s="84"/>
      <c r="D44" s="85"/>
      <c r="E44" s="85"/>
      <c r="F44" s="84"/>
      <c r="G44" s="84"/>
      <c r="H44" s="84"/>
      <c r="I44" s="84"/>
      <c r="J44" s="85"/>
      <c r="K44" s="86"/>
      <c r="L44" s="31"/>
      <c r="M44" s="87"/>
      <c r="N44" s="88"/>
      <c r="O44" s="88"/>
      <c r="P44" s="32"/>
    </row>
    <row r="45" spans="1:16" ht="12.75" customHeight="1" x14ac:dyDescent="0.3">
      <c r="A45" s="96" t="s">
        <v>66</v>
      </c>
      <c r="B45" s="21" t="s">
        <v>25</v>
      </c>
      <c r="C45" s="58">
        <f>C43-C41</f>
        <v>2351</v>
      </c>
      <c r="D45" s="58">
        <f>D43-D41</f>
        <v>3211</v>
      </c>
      <c r="E45" s="58">
        <f>E43-E41</f>
        <v>3211</v>
      </c>
      <c r="F45" s="58">
        <f>F43-F41</f>
        <v>745</v>
      </c>
      <c r="G45" s="58">
        <f>G43-G41</f>
        <v>623</v>
      </c>
      <c r="H45" s="58"/>
      <c r="I45" s="58"/>
      <c r="J45" s="58">
        <f>SUM(F45:I45)</f>
        <v>1368</v>
      </c>
      <c r="K45" s="61">
        <f>IF(ROUND(E45,0)=0,"x",J45/E45*100)</f>
        <v>42.603550295857993</v>
      </c>
      <c r="L45" s="14"/>
      <c r="M45" s="62">
        <f>M43-M41</f>
        <v>1368</v>
      </c>
      <c r="N45" s="62" t="str">
        <f>IF(OR(N43="",N41=""),"",N43-N41)</f>
        <v/>
      </c>
      <c r="O45" s="62" t="str">
        <f>IF(OR(O43="",O41=""),"",O43-O41)</f>
        <v/>
      </c>
      <c r="P45" s="4"/>
    </row>
    <row r="46" spans="1:16" ht="12.75" customHeight="1" x14ac:dyDescent="0.3">
      <c r="A46" s="96" t="s">
        <v>67</v>
      </c>
      <c r="B46" s="21" t="s">
        <v>25</v>
      </c>
      <c r="C46" s="58">
        <f>C43-C37</f>
        <v>159</v>
      </c>
      <c r="D46" s="58">
        <f>D43-D37</f>
        <v>95</v>
      </c>
      <c r="E46" s="58">
        <f>E43-E37</f>
        <v>95</v>
      </c>
      <c r="F46" s="89">
        <f>F43-F37</f>
        <v>1246</v>
      </c>
      <c r="G46" s="89">
        <f>G43-G37</f>
        <v>1842</v>
      </c>
      <c r="H46" s="58"/>
      <c r="I46" s="58"/>
      <c r="J46" s="89">
        <f>SUM(F46:I46)</f>
        <v>3088</v>
      </c>
      <c r="K46" s="61">
        <f>IF(ROUND(E46,0)=0,"x",J46/E46*100)</f>
        <v>3250.5263157894738</v>
      </c>
      <c r="L46" s="14"/>
      <c r="M46" s="90">
        <f>M43-M37</f>
        <v>3088</v>
      </c>
      <c r="N46" s="62" t="str">
        <f>IF(OR(N43="",N37=""),"",N43-N37)</f>
        <v/>
      </c>
      <c r="O46" s="62" t="str">
        <f>IF(OR(O43="",O37=""),"",O43-O37)</f>
        <v/>
      </c>
      <c r="P46" s="4"/>
    </row>
    <row r="47" spans="1:16" ht="12.75" customHeight="1" x14ac:dyDescent="0.3">
      <c r="A47" s="96" t="s">
        <v>68</v>
      </c>
      <c r="B47" s="21" t="s">
        <v>25</v>
      </c>
      <c r="C47" s="58">
        <f>C46-C41</f>
        <v>-23211</v>
      </c>
      <c r="D47" s="58">
        <f>D46-D41</f>
        <v>-25702</v>
      </c>
      <c r="E47" s="58">
        <f>E46-E41</f>
        <v>-25575</v>
      </c>
      <c r="F47" s="58">
        <f>F46-F41</f>
        <v>-5153</v>
      </c>
      <c r="G47" s="58">
        <f>G46-G41</f>
        <v>-4630</v>
      </c>
      <c r="H47" s="58"/>
      <c r="I47" s="58"/>
      <c r="J47" s="58">
        <f>SUM(F47:I47)</f>
        <v>-9783</v>
      </c>
      <c r="K47" s="61">
        <f>IF(ROUND(E47,0)=0,"x",J47/E47*100)</f>
        <v>38.252199413489734</v>
      </c>
      <c r="L47" s="14"/>
      <c r="M47" s="62">
        <f>M46-M41</f>
        <v>-9783</v>
      </c>
      <c r="N47" s="62" t="str">
        <f>IF(OR(N46="",N41=""),"",N46-N41)</f>
        <v/>
      </c>
      <c r="O47" s="62" t="str">
        <f>IF(OR(O46="",O41=""),"",O46-O41)</f>
        <v/>
      </c>
      <c r="P47" s="4"/>
    </row>
    <row r="48" spans="1:16" ht="30.6" customHeight="1" x14ac:dyDescent="0.3">
      <c r="A48" s="37"/>
      <c r="B48" s="25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4"/>
    </row>
    <row r="49" spans="1:16" ht="15" customHeight="1" x14ac:dyDescent="0.3">
      <c r="A49" s="226" t="s">
        <v>69</v>
      </c>
      <c r="B49" s="227"/>
      <c r="C49" s="226"/>
      <c r="D49" s="226"/>
      <c r="E49" s="228"/>
      <c r="F49" s="226"/>
      <c r="G49" s="226"/>
      <c r="H49" s="226"/>
      <c r="I49" s="226"/>
      <c r="J49" s="228"/>
      <c r="K49" s="227"/>
      <c r="L49" s="227"/>
      <c r="M49" s="226"/>
      <c r="N49" s="226"/>
      <c r="O49" s="226"/>
      <c r="P49" s="4"/>
    </row>
    <row r="50" spans="1:16" ht="15" customHeight="1" x14ac:dyDescent="0.3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4"/>
    </row>
    <row r="51" spans="1:16" ht="15" customHeight="1" x14ac:dyDescent="0.25">
      <c r="A51" s="220" t="s">
        <v>72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5" customHeight="1" x14ac:dyDescent="0.25">
      <c r="A52" s="91" t="s">
        <v>70</v>
      </c>
      <c r="B52" s="91"/>
      <c r="C52" s="91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5" customHeight="1" x14ac:dyDescent="0.25">
      <c r="A53" s="220" t="s">
        <v>71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A1:O1"/>
    <mergeCell ref="C7:O7"/>
    <mergeCell ref="A50:O50"/>
    <mergeCell ref="D52:O52"/>
    <mergeCell ref="A53:O53"/>
    <mergeCell ref="A51:O51"/>
    <mergeCell ref="F9:I9"/>
    <mergeCell ref="A49:O49"/>
  </mergeCells>
  <pageMargins left="0.25" right="0.25" top="0.35" bottom="0.35" header="0.15" footer="0.15"/>
  <pageSetup paperSize="9" scale="8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CE69A-0F15-415C-8D91-5C471E2C0DBB}">
  <dimension ref="A1:P53"/>
  <sheetViews>
    <sheetView showGridLines="0" workbookViewId="0">
      <selection activeCell="S1" sqref="S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104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14</v>
      </c>
      <c r="D11" s="147">
        <v>14</v>
      </c>
      <c r="E11" s="147">
        <v>14</v>
      </c>
      <c r="F11" s="148">
        <v>14</v>
      </c>
      <c r="G11" s="149">
        <f t="shared" ref="G11:G17" si="0">M11</f>
        <v>14</v>
      </c>
      <c r="H11" s="149"/>
      <c r="I11" s="149"/>
      <c r="J11" s="150" t="s">
        <v>25</v>
      </c>
      <c r="K11" s="151" t="s">
        <v>25</v>
      </c>
      <c r="L11" s="119"/>
      <c r="M11" s="152">
        <v>14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12.65</v>
      </c>
      <c r="D12" s="155">
        <v>12.65</v>
      </c>
      <c r="E12" s="155">
        <v>12.65</v>
      </c>
      <c r="F12" s="156">
        <v>12.65</v>
      </c>
      <c r="G12" s="157">
        <f t="shared" si="0"/>
        <v>12.65</v>
      </c>
      <c r="H12" s="157"/>
      <c r="I12" s="157"/>
      <c r="J12" s="158" t="s">
        <v>25</v>
      </c>
      <c r="K12" s="151" t="s">
        <v>25</v>
      </c>
      <c r="L12" s="119"/>
      <c r="M12" s="159">
        <v>12.65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5770</v>
      </c>
      <c r="D13" s="161" t="s">
        <v>25</v>
      </c>
      <c r="E13" s="161" t="s">
        <v>25</v>
      </c>
      <c r="F13" s="148">
        <v>5770</v>
      </c>
      <c r="G13" s="149">
        <f t="shared" si="0"/>
        <v>5813</v>
      </c>
      <c r="H13" s="149"/>
      <c r="I13" s="149"/>
      <c r="J13" s="150" t="s">
        <v>25</v>
      </c>
      <c r="K13" s="151" t="s">
        <v>25</v>
      </c>
      <c r="L13" s="119"/>
      <c r="M13" s="152">
        <v>5813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5030</v>
      </c>
      <c r="D14" s="161" t="s">
        <v>25</v>
      </c>
      <c r="E14" s="161" t="s">
        <v>25</v>
      </c>
      <c r="F14" s="148">
        <v>5049</v>
      </c>
      <c r="G14" s="149">
        <f t="shared" si="0"/>
        <v>5110</v>
      </c>
      <c r="H14" s="149"/>
      <c r="I14" s="149"/>
      <c r="J14" s="150" t="s">
        <v>25</v>
      </c>
      <c r="K14" s="151" t="s">
        <v>25</v>
      </c>
      <c r="L14" s="119"/>
      <c r="M14" s="152">
        <v>5110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62</v>
      </c>
      <c r="D15" s="161" t="s">
        <v>25</v>
      </c>
      <c r="E15" s="161" t="s">
        <v>25</v>
      </c>
      <c r="F15" s="148">
        <v>48</v>
      </c>
      <c r="G15" s="149">
        <f t="shared" si="0"/>
        <v>38</v>
      </c>
      <c r="H15" s="149"/>
      <c r="I15" s="149"/>
      <c r="J15" s="150" t="s">
        <v>25</v>
      </c>
      <c r="K15" s="151" t="s">
        <v>25</v>
      </c>
      <c r="L15" s="119"/>
      <c r="M15" s="152">
        <v>38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987</v>
      </c>
      <c r="D16" s="161" t="s">
        <v>25</v>
      </c>
      <c r="E16" s="161" t="s">
        <v>25</v>
      </c>
      <c r="F16" s="148">
        <v>4173</v>
      </c>
      <c r="G16" s="149">
        <f t="shared" si="0"/>
        <v>5211</v>
      </c>
      <c r="H16" s="149"/>
      <c r="I16" s="149"/>
      <c r="J16" s="150" t="s">
        <v>25</v>
      </c>
      <c r="K16" s="151" t="s">
        <v>25</v>
      </c>
      <c r="L16" s="119"/>
      <c r="M16" s="152">
        <v>5211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1847</v>
      </c>
      <c r="D17" s="161" t="s">
        <v>25</v>
      </c>
      <c r="E17" s="161" t="s">
        <v>25</v>
      </c>
      <c r="F17" s="148">
        <v>2073</v>
      </c>
      <c r="G17" s="149">
        <f t="shared" si="0"/>
        <v>2286</v>
      </c>
      <c r="H17" s="149"/>
      <c r="I17" s="149"/>
      <c r="J17" s="150" t="s">
        <v>25</v>
      </c>
      <c r="K17" s="151" t="s">
        <v>25</v>
      </c>
      <c r="L17" s="119"/>
      <c r="M17" s="152">
        <v>2286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3636</v>
      </c>
      <c r="D18" s="163" t="s">
        <v>25</v>
      </c>
      <c r="E18" s="163" t="s">
        <v>25</v>
      </c>
      <c r="F18" s="163">
        <f>F13-F14+F15+F16+F17</f>
        <v>7015</v>
      </c>
      <c r="G18" s="163">
        <f>G13-G14+G15+G16+G17</f>
        <v>8238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8238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693</v>
      </c>
      <c r="D19" s="161" t="s">
        <v>25</v>
      </c>
      <c r="E19" s="161" t="s">
        <v>25</v>
      </c>
      <c r="F19" s="148">
        <v>674</v>
      </c>
      <c r="G19" s="149">
        <f>M19</f>
        <v>655</v>
      </c>
      <c r="H19" s="149"/>
      <c r="I19" s="149"/>
      <c r="J19" s="150" t="s">
        <v>25</v>
      </c>
      <c r="K19" s="151" t="s">
        <v>25</v>
      </c>
      <c r="L19" s="119"/>
      <c r="M19" s="152">
        <v>655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874</v>
      </c>
      <c r="D20" s="161" t="s">
        <v>25</v>
      </c>
      <c r="E20" s="161" t="s">
        <v>25</v>
      </c>
      <c r="F20" s="148">
        <v>758</v>
      </c>
      <c r="G20" s="149">
        <f>M20</f>
        <v>786</v>
      </c>
      <c r="H20" s="149"/>
      <c r="I20" s="149"/>
      <c r="J20" s="150" t="s">
        <v>25</v>
      </c>
      <c r="K20" s="151" t="s">
        <v>25</v>
      </c>
      <c r="L20" s="119"/>
      <c r="M20" s="152">
        <v>786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557</v>
      </c>
      <c r="D21" s="161" t="s">
        <v>25</v>
      </c>
      <c r="E21" s="161" t="s">
        <v>25</v>
      </c>
      <c r="F21" s="148">
        <v>366</v>
      </c>
      <c r="G21" s="149">
        <f>M21</f>
        <v>366</v>
      </c>
      <c r="H21" s="149"/>
      <c r="I21" s="149"/>
      <c r="J21" s="150" t="s">
        <v>25</v>
      </c>
      <c r="K21" s="151" t="s">
        <v>25</v>
      </c>
      <c r="L21" s="119"/>
      <c r="M21" s="152">
        <v>366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1299</v>
      </c>
      <c r="D22" s="161" t="s">
        <v>25</v>
      </c>
      <c r="E22" s="161" t="s">
        <v>25</v>
      </c>
      <c r="F22" s="148">
        <v>5094</v>
      </c>
      <c r="G22" s="149">
        <f>M22</f>
        <v>6425</v>
      </c>
      <c r="H22" s="149"/>
      <c r="I22" s="149"/>
      <c r="J22" s="150" t="s">
        <v>25</v>
      </c>
      <c r="K22" s="151" t="s">
        <v>25</v>
      </c>
      <c r="L22" s="119"/>
      <c r="M22" s="152">
        <v>6425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9662</v>
      </c>
      <c r="D24" s="163">
        <v>8980</v>
      </c>
      <c r="E24" s="163">
        <v>8980</v>
      </c>
      <c r="F24" s="163">
        <v>2291</v>
      </c>
      <c r="G24" s="164">
        <f t="shared" ref="G24:G36" si="1">M24-F24</f>
        <v>2692</v>
      </c>
      <c r="H24" s="164"/>
      <c r="I24" s="164"/>
      <c r="J24" s="163">
        <f t="shared" ref="J24:J43" si="2">SUM(F24:I24)</f>
        <v>4983</v>
      </c>
      <c r="K24" s="166">
        <f t="shared" ref="K24:K43" si="3">IF(E24=0,"x",J24/E24*100)</f>
        <v>55.489977728285076</v>
      </c>
      <c r="L24" s="119"/>
      <c r="M24" s="165">
        <v>4983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0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1530</v>
      </c>
      <c r="D26" s="172">
        <v>3381</v>
      </c>
      <c r="E26" s="172">
        <v>3381</v>
      </c>
      <c r="F26" s="173">
        <v>845</v>
      </c>
      <c r="G26" s="174">
        <f t="shared" si="1"/>
        <v>844</v>
      </c>
      <c r="H26" s="175"/>
      <c r="I26" s="175"/>
      <c r="J26" s="176">
        <f t="shared" si="2"/>
        <v>1689</v>
      </c>
      <c r="K26" s="177">
        <f t="shared" si="3"/>
        <v>49.955634427684117</v>
      </c>
      <c r="L26" s="120"/>
      <c r="M26" s="178">
        <v>1689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617</v>
      </c>
      <c r="D27" s="181">
        <v>690</v>
      </c>
      <c r="E27" s="181">
        <v>700</v>
      </c>
      <c r="F27" s="182">
        <v>195</v>
      </c>
      <c r="G27" s="183">
        <f t="shared" si="1"/>
        <v>253</v>
      </c>
      <c r="H27" s="183"/>
      <c r="I27" s="183"/>
      <c r="J27" s="184">
        <f t="shared" si="2"/>
        <v>448</v>
      </c>
      <c r="K27" s="185">
        <f t="shared" si="3"/>
        <v>64</v>
      </c>
      <c r="L27" s="119"/>
      <c r="M27" s="186">
        <v>448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492</v>
      </c>
      <c r="D28" s="147">
        <v>532</v>
      </c>
      <c r="E28" s="147">
        <v>532</v>
      </c>
      <c r="F28" s="148">
        <v>167</v>
      </c>
      <c r="G28" s="183">
        <f t="shared" si="1"/>
        <v>131</v>
      </c>
      <c r="H28" s="149"/>
      <c r="I28" s="149"/>
      <c r="J28" s="150">
        <f t="shared" si="2"/>
        <v>298</v>
      </c>
      <c r="K28" s="170">
        <f t="shared" si="3"/>
        <v>56.015037593984964</v>
      </c>
      <c r="L28" s="119"/>
      <c r="M28" s="152">
        <v>298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167</v>
      </c>
      <c r="D30" s="147">
        <v>300</v>
      </c>
      <c r="E30" s="147">
        <v>300</v>
      </c>
      <c r="F30" s="148">
        <v>32</v>
      </c>
      <c r="G30" s="183">
        <f t="shared" si="1"/>
        <v>87</v>
      </c>
      <c r="H30" s="149"/>
      <c r="I30" s="149"/>
      <c r="J30" s="150">
        <f t="shared" si="2"/>
        <v>119</v>
      </c>
      <c r="K30" s="170">
        <f t="shared" si="3"/>
        <v>39.666666666666664</v>
      </c>
      <c r="L30" s="119"/>
      <c r="M30" s="152">
        <v>119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404</v>
      </c>
      <c r="D31" s="147">
        <v>430</v>
      </c>
      <c r="E31" s="147">
        <v>430</v>
      </c>
      <c r="F31" s="148">
        <v>114</v>
      </c>
      <c r="G31" s="183">
        <f t="shared" si="1"/>
        <v>98</v>
      </c>
      <c r="H31" s="149"/>
      <c r="I31" s="149"/>
      <c r="J31" s="150">
        <f t="shared" si="2"/>
        <v>212</v>
      </c>
      <c r="K31" s="170">
        <f t="shared" si="3"/>
        <v>49.302325581395351</v>
      </c>
      <c r="L31" s="119"/>
      <c r="M31" s="152">
        <v>212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5965</v>
      </c>
      <c r="D32" s="147">
        <v>5500</v>
      </c>
      <c r="E32" s="147">
        <v>5500</v>
      </c>
      <c r="F32" s="148">
        <v>1365</v>
      </c>
      <c r="G32" s="183">
        <f t="shared" si="1"/>
        <v>1764</v>
      </c>
      <c r="H32" s="149"/>
      <c r="I32" s="149"/>
      <c r="J32" s="150">
        <f t="shared" si="2"/>
        <v>3129</v>
      </c>
      <c r="K32" s="170">
        <f t="shared" si="3"/>
        <v>56.890909090909091</v>
      </c>
      <c r="L32" s="119"/>
      <c r="M32" s="152">
        <v>3129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2289</v>
      </c>
      <c r="D33" s="147">
        <v>2105</v>
      </c>
      <c r="E33" s="147">
        <v>2105</v>
      </c>
      <c r="F33" s="148">
        <v>485</v>
      </c>
      <c r="G33" s="183">
        <f t="shared" si="1"/>
        <v>619</v>
      </c>
      <c r="H33" s="149"/>
      <c r="I33" s="149"/>
      <c r="J33" s="150">
        <f t="shared" si="2"/>
        <v>1104</v>
      </c>
      <c r="K33" s="170">
        <f t="shared" si="3"/>
        <v>52.446555819477439</v>
      </c>
      <c r="L33" s="119"/>
      <c r="M33" s="152">
        <v>1104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56</v>
      </c>
      <c r="D35" s="147">
        <v>76</v>
      </c>
      <c r="E35" s="147">
        <v>76</v>
      </c>
      <c r="F35" s="148">
        <v>19</v>
      </c>
      <c r="G35" s="183">
        <f t="shared" si="1"/>
        <v>19</v>
      </c>
      <c r="H35" s="149"/>
      <c r="I35" s="149"/>
      <c r="J35" s="150">
        <f t="shared" si="2"/>
        <v>38</v>
      </c>
      <c r="K35" s="170">
        <f t="shared" si="3"/>
        <v>50</v>
      </c>
      <c r="L35" s="119"/>
      <c r="M35" s="152">
        <v>38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247</v>
      </c>
      <c r="D36" s="147">
        <v>127</v>
      </c>
      <c r="E36" s="147">
        <v>127</v>
      </c>
      <c r="F36" s="148">
        <v>0</v>
      </c>
      <c r="G36" s="183">
        <f t="shared" si="1"/>
        <v>67</v>
      </c>
      <c r="H36" s="149"/>
      <c r="I36" s="149"/>
      <c r="J36" s="150">
        <f t="shared" si="2"/>
        <v>67</v>
      </c>
      <c r="K36" s="170">
        <f t="shared" si="3"/>
        <v>52.755905511811022</v>
      </c>
      <c r="L36" s="119"/>
      <c r="M36" s="152">
        <v>67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10237</v>
      </c>
      <c r="D37" s="163">
        <f>SUM(D27:D36)</f>
        <v>9760</v>
      </c>
      <c r="E37" s="163">
        <f>SUM(E27:E36)</f>
        <v>9770</v>
      </c>
      <c r="F37" s="163">
        <f>SUM(F27:F36)</f>
        <v>2377</v>
      </c>
      <c r="G37" s="163">
        <f>SUM(G27:G36)</f>
        <v>3038</v>
      </c>
      <c r="H37" s="163"/>
      <c r="I37" s="163"/>
      <c r="J37" s="163">
        <f t="shared" si="2"/>
        <v>5415</v>
      </c>
      <c r="K37" s="166">
        <f t="shared" si="3"/>
        <v>55.424769703172984</v>
      </c>
      <c r="L37" s="119"/>
      <c r="M37" s="167">
        <f>SUM(M27:M36)</f>
        <v>5415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753</v>
      </c>
      <c r="D39" s="147">
        <v>770</v>
      </c>
      <c r="E39" s="147">
        <v>770</v>
      </c>
      <c r="F39" s="148">
        <v>210</v>
      </c>
      <c r="G39" s="183">
        <f>M39-F39</f>
        <v>214</v>
      </c>
      <c r="H39" s="149"/>
      <c r="I39" s="149"/>
      <c r="J39" s="150">
        <f t="shared" si="2"/>
        <v>424</v>
      </c>
      <c r="K39" s="170">
        <f t="shared" si="3"/>
        <v>55.064935064935064</v>
      </c>
      <c r="L39" s="119"/>
      <c r="M39" s="152">
        <v>424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9662</v>
      </c>
      <c r="D41" s="147">
        <v>8980</v>
      </c>
      <c r="E41" s="147">
        <v>8980</v>
      </c>
      <c r="F41" s="148">
        <v>2290</v>
      </c>
      <c r="G41" s="183">
        <f>M41-F41</f>
        <v>2693</v>
      </c>
      <c r="H41" s="149"/>
      <c r="I41" s="149"/>
      <c r="J41" s="150">
        <f t="shared" si="2"/>
        <v>4983</v>
      </c>
      <c r="K41" s="170">
        <f t="shared" si="3"/>
        <v>55.489977728285076</v>
      </c>
      <c r="L41" s="119"/>
      <c r="M41" s="152">
        <v>4983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35</v>
      </c>
      <c r="D42" s="147">
        <v>10</v>
      </c>
      <c r="E42" s="147">
        <v>20</v>
      </c>
      <c r="F42" s="148">
        <v>0</v>
      </c>
      <c r="G42" s="183">
        <f>M42-F42</f>
        <v>14</v>
      </c>
      <c r="H42" s="149"/>
      <c r="I42" s="149"/>
      <c r="J42" s="150">
        <f t="shared" si="2"/>
        <v>14</v>
      </c>
      <c r="K42" s="170">
        <f t="shared" si="3"/>
        <v>70</v>
      </c>
      <c r="L42" s="119"/>
      <c r="M42" s="152">
        <v>14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10450</v>
      </c>
      <c r="D43" s="163">
        <f>SUM(D38:D42)</f>
        <v>9760</v>
      </c>
      <c r="E43" s="163">
        <f>SUM(E38:E42)</f>
        <v>9770</v>
      </c>
      <c r="F43" s="163">
        <f>SUM(F38:F42)</f>
        <v>2500</v>
      </c>
      <c r="G43" s="163">
        <f>SUM(G38:G42)</f>
        <v>2921</v>
      </c>
      <c r="H43" s="163"/>
      <c r="I43" s="163"/>
      <c r="J43" s="163">
        <f t="shared" si="2"/>
        <v>5421</v>
      </c>
      <c r="K43" s="166">
        <f t="shared" si="3"/>
        <v>55.486182190378706</v>
      </c>
      <c r="L43" s="119"/>
      <c r="M43" s="167">
        <f>SUM(M38:M42)</f>
        <v>5421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788</v>
      </c>
      <c r="D45" s="163">
        <f>D43-D41</f>
        <v>780</v>
      </c>
      <c r="E45" s="163">
        <f>E43-E41</f>
        <v>790</v>
      </c>
      <c r="F45" s="163">
        <f>F43-F41</f>
        <v>210</v>
      </c>
      <c r="G45" s="163">
        <f>G43-G41</f>
        <v>228</v>
      </c>
      <c r="H45" s="163"/>
      <c r="I45" s="163"/>
      <c r="J45" s="163">
        <f>SUM(F45:I45)</f>
        <v>438</v>
      </c>
      <c r="K45" s="166">
        <f>IF(ROUND(E45,0)=0,"x",J45/E45*100)</f>
        <v>55.443037974683541</v>
      </c>
      <c r="L45" s="119"/>
      <c r="M45" s="167">
        <f>M43-M41</f>
        <v>438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213</v>
      </c>
      <c r="D46" s="163">
        <f>D43-D37</f>
        <v>0</v>
      </c>
      <c r="E46" s="163">
        <f>E43-E37</f>
        <v>0</v>
      </c>
      <c r="F46" s="193">
        <f>F43-F37</f>
        <v>123</v>
      </c>
      <c r="G46" s="103">
        <f>G43-G37</f>
        <v>-117</v>
      </c>
      <c r="H46" s="163"/>
      <c r="I46" s="163"/>
      <c r="J46" s="193">
        <f>SUM(F46:I46)</f>
        <v>6</v>
      </c>
      <c r="K46" s="194" t="str">
        <f>IF(ROUND(E46,0)=0,"x",J46/E46*100)</f>
        <v>x</v>
      </c>
      <c r="L46" s="195"/>
      <c r="M46" s="196">
        <f>M43-M37</f>
        <v>6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-9449</v>
      </c>
      <c r="D47" s="163">
        <f>D46-D41</f>
        <v>-8980</v>
      </c>
      <c r="E47" s="163">
        <f>E46-E41</f>
        <v>-8980</v>
      </c>
      <c r="F47" s="163">
        <f>F46-F41</f>
        <v>-2167</v>
      </c>
      <c r="G47" s="163">
        <f>G46-G41</f>
        <v>-2810</v>
      </c>
      <c r="H47" s="163"/>
      <c r="I47" s="163"/>
      <c r="J47" s="163">
        <f>SUM(F47:I47)</f>
        <v>-4977</v>
      </c>
      <c r="K47" s="166">
        <f>IF(ROUND(E47,0)=0,"x",J47/E47*100)</f>
        <v>55.423162583518923</v>
      </c>
      <c r="L47" s="119"/>
      <c r="M47" s="167">
        <f>M46-M41</f>
        <v>-4977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15" customHeight="1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customHeight="1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105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85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106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9CE6E-1DEE-41F6-8854-B94A01A478CA}">
  <dimension ref="A1:P53"/>
  <sheetViews>
    <sheetView showGridLines="0" workbookViewId="0">
      <selection activeCell="U1" sqref="U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107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11</v>
      </c>
      <c r="D11" s="147">
        <v>11</v>
      </c>
      <c r="E11" s="147">
        <v>11</v>
      </c>
      <c r="F11" s="148">
        <v>11</v>
      </c>
      <c r="G11" s="149">
        <f t="shared" ref="G11:G17" si="0">M11</f>
        <v>11</v>
      </c>
      <c r="H11" s="149"/>
      <c r="I11" s="149"/>
      <c r="J11" s="150" t="s">
        <v>25</v>
      </c>
      <c r="K11" s="151" t="s">
        <v>25</v>
      </c>
      <c r="L11" s="119"/>
      <c r="M11" s="152">
        <v>11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10.15</v>
      </c>
      <c r="D12" s="155">
        <v>10.15</v>
      </c>
      <c r="E12" s="155">
        <v>10.15</v>
      </c>
      <c r="F12" s="156">
        <v>10.15</v>
      </c>
      <c r="G12" s="157">
        <f t="shared" si="0"/>
        <v>10.15</v>
      </c>
      <c r="H12" s="157"/>
      <c r="I12" s="157"/>
      <c r="J12" s="158" t="s">
        <v>25</v>
      </c>
      <c r="K12" s="151" t="s">
        <v>25</v>
      </c>
      <c r="L12" s="119"/>
      <c r="M12" s="159">
        <v>10.15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4283</v>
      </c>
      <c r="D13" s="161" t="s">
        <v>25</v>
      </c>
      <c r="E13" s="161" t="s">
        <v>25</v>
      </c>
      <c r="F13" s="148">
        <v>4303</v>
      </c>
      <c r="G13" s="149">
        <f t="shared" si="0"/>
        <v>4378</v>
      </c>
      <c r="H13" s="149"/>
      <c r="I13" s="149"/>
      <c r="J13" s="150" t="s">
        <v>25</v>
      </c>
      <c r="K13" s="151" t="s">
        <v>25</v>
      </c>
      <c r="L13" s="119"/>
      <c r="M13" s="152">
        <v>4378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3622</v>
      </c>
      <c r="D14" s="161" t="s">
        <v>25</v>
      </c>
      <c r="E14" s="161" t="s">
        <v>25</v>
      </c>
      <c r="F14" s="148">
        <v>3676</v>
      </c>
      <c r="G14" s="149">
        <f t="shared" si="0"/>
        <v>3722</v>
      </c>
      <c r="H14" s="149"/>
      <c r="I14" s="149"/>
      <c r="J14" s="150" t="s">
        <v>25</v>
      </c>
      <c r="K14" s="151" t="s">
        <v>25</v>
      </c>
      <c r="L14" s="119"/>
      <c r="M14" s="152">
        <v>3722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15</v>
      </c>
      <c r="D15" s="161" t="s">
        <v>25</v>
      </c>
      <c r="E15" s="161" t="s">
        <v>25</v>
      </c>
      <c r="F15" s="148">
        <v>0</v>
      </c>
      <c r="G15" s="149">
        <f t="shared" si="0"/>
        <v>0</v>
      </c>
      <c r="H15" s="149"/>
      <c r="I15" s="149"/>
      <c r="J15" s="150" t="s">
        <v>25</v>
      </c>
      <c r="K15" s="151" t="s">
        <v>25</v>
      </c>
      <c r="L15" s="119"/>
      <c r="M15" s="152">
        <v>0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645</v>
      </c>
      <c r="D16" s="161" t="s">
        <v>25</v>
      </c>
      <c r="E16" s="161" t="s">
        <v>25</v>
      </c>
      <c r="F16" s="148">
        <v>3321</v>
      </c>
      <c r="G16" s="149">
        <f t="shared" si="0"/>
        <v>4141</v>
      </c>
      <c r="H16" s="149"/>
      <c r="I16" s="149"/>
      <c r="J16" s="150" t="s">
        <v>25</v>
      </c>
      <c r="K16" s="151" t="s">
        <v>25</v>
      </c>
      <c r="L16" s="119"/>
      <c r="M16" s="152">
        <v>4141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1482</v>
      </c>
      <c r="D17" s="161" t="s">
        <v>25</v>
      </c>
      <c r="E17" s="161" t="s">
        <v>25</v>
      </c>
      <c r="F17" s="148">
        <v>1692</v>
      </c>
      <c r="G17" s="149">
        <f t="shared" si="0"/>
        <v>1821</v>
      </c>
      <c r="H17" s="149"/>
      <c r="I17" s="149"/>
      <c r="J17" s="150" t="s">
        <v>25</v>
      </c>
      <c r="K17" s="151" t="s">
        <v>25</v>
      </c>
      <c r="L17" s="119"/>
      <c r="M17" s="152">
        <v>1821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2803</v>
      </c>
      <c r="D18" s="163" t="s">
        <v>25</v>
      </c>
      <c r="E18" s="163" t="s">
        <v>25</v>
      </c>
      <c r="F18" s="163">
        <f>F13-F14+F15+F16+F17</f>
        <v>5640</v>
      </c>
      <c r="G18" s="163">
        <f>G13-G14+G15+G16+G17</f>
        <v>6618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6618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661</v>
      </c>
      <c r="D19" s="161" t="s">
        <v>25</v>
      </c>
      <c r="E19" s="161" t="s">
        <v>25</v>
      </c>
      <c r="F19" s="148">
        <v>627</v>
      </c>
      <c r="G19" s="149">
        <f>M19</f>
        <v>592</v>
      </c>
      <c r="H19" s="149"/>
      <c r="I19" s="149"/>
      <c r="J19" s="150" t="s">
        <v>25</v>
      </c>
      <c r="K19" s="151" t="s">
        <v>25</v>
      </c>
      <c r="L19" s="119"/>
      <c r="M19" s="152">
        <v>592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891</v>
      </c>
      <c r="D20" s="161" t="s">
        <v>25</v>
      </c>
      <c r="E20" s="161" t="s">
        <v>25</v>
      </c>
      <c r="F20" s="148">
        <v>674</v>
      </c>
      <c r="G20" s="149">
        <f>M20</f>
        <v>831</v>
      </c>
      <c r="H20" s="149"/>
      <c r="I20" s="149"/>
      <c r="J20" s="150" t="s">
        <v>25</v>
      </c>
      <c r="K20" s="151" t="s">
        <v>25</v>
      </c>
      <c r="L20" s="119"/>
      <c r="M20" s="152">
        <v>831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136</v>
      </c>
      <c r="D21" s="161" t="s">
        <v>25</v>
      </c>
      <c r="E21" s="161" t="s">
        <v>25</v>
      </c>
      <c r="F21" s="148">
        <v>369</v>
      </c>
      <c r="G21" s="149">
        <f>M21</f>
        <v>369</v>
      </c>
      <c r="H21" s="149"/>
      <c r="I21" s="149"/>
      <c r="J21" s="150" t="s">
        <v>25</v>
      </c>
      <c r="K21" s="151" t="s">
        <v>25</v>
      </c>
      <c r="L21" s="119"/>
      <c r="M21" s="152">
        <v>369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1003</v>
      </c>
      <c r="D22" s="161" t="s">
        <v>25</v>
      </c>
      <c r="E22" s="161" t="s">
        <v>25</v>
      </c>
      <c r="F22" s="148">
        <v>3975</v>
      </c>
      <c r="G22" s="149">
        <f>M22</f>
        <v>4794</v>
      </c>
      <c r="H22" s="149"/>
      <c r="I22" s="149"/>
      <c r="J22" s="150" t="s">
        <v>25</v>
      </c>
      <c r="K22" s="151" t="s">
        <v>25</v>
      </c>
      <c r="L22" s="119"/>
      <c r="M22" s="152">
        <v>4794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7473</v>
      </c>
      <c r="D24" s="163">
        <v>7050</v>
      </c>
      <c r="E24" s="163">
        <v>7050</v>
      </c>
      <c r="F24" s="163">
        <v>1861</v>
      </c>
      <c r="G24" s="164">
        <f t="shared" ref="G24:G36" si="1">M24-F24</f>
        <v>1883</v>
      </c>
      <c r="H24" s="164"/>
      <c r="I24" s="164"/>
      <c r="J24" s="163">
        <f t="shared" ref="J24:J43" si="2">SUM(F24:I24)</f>
        <v>3744</v>
      </c>
      <c r="K24" s="166">
        <f t="shared" ref="K24:K43" si="3">IF(E24=0,"x",J24/E24*100)</f>
        <v>53.106382978723396</v>
      </c>
      <c r="L24" s="119"/>
      <c r="M24" s="165">
        <v>3744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0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1270</v>
      </c>
      <c r="D26" s="172">
        <v>2474</v>
      </c>
      <c r="E26" s="172">
        <v>2474</v>
      </c>
      <c r="F26" s="173">
        <v>618</v>
      </c>
      <c r="G26" s="174">
        <f t="shared" si="1"/>
        <v>619</v>
      </c>
      <c r="H26" s="175"/>
      <c r="I26" s="175"/>
      <c r="J26" s="176">
        <f t="shared" si="2"/>
        <v>1237</v>
      </c>
      <c r="K26" s="177">
        <f t="shared" si="3"/>
        <v>50</v>
      </c>
      <c r="L26" s="120"/>
      <c r="M26" s="178">
        <v>1237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201</v>
      </c>
      <c r="D27" s="181">
        <v>150</v>
      </c>
      <c r="E27" s="181">
        <v>280</v>
      </c>
      <c r="F27" s="182">
        <v>59</v>
      </c>
      <c r="G27" s="183">
        <f t="shared" si="1"/>
        <v>58</v>
      </c>
      <c r="H27" s="183"/>
      <c r="I27" s="183"/>
      <c r="J27" s="184">
        <f t="shared" si="2"/>
        <v>117</v>
      </c>
      <c r="K27" s="185">
        <f t="shared" si="3"/>
        <v>41.785714285714285</v>
      </c>
      <c r="L27" s="119"/>
      <c r="M27" s="186">
        <v>117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400</v>
      </c>
      <c r="D28" s="147">
        <v>490</v>
      </c>
      <c r="E28" s="147">
        <v>550</v>
      </c>
      <c r="F28" s="148">
        <v>161</v>
      </c>
      <c r="G28" s="183">
        <f t="shared" si="1"/>
        <v>111</v>
      </c>
      <c r="H28" s="149"/>
      <c r="I28" s="149"/>
      <c r="J28" s="150">
        <f t="shared" si="2"/>
        <v>272</v>
      </c>
      <c r="K28" s="170">
        <f t="shared" si="3"/>
        <v>49.454545454545453</v>
      </c>
      <c r="L28" s="119"/>
      <c r="M28" s="152">
        <v>272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191</v>
      </c>
      <c r="D30" s="147">
        <v>500</v>
      </c>
      <c r="E30" s="147">
        <v>181</v>
      </c>
      <c r="F30" s="148">
        <v>9</v>
      </c>
      <c r="G30" s="183">
        <f t="shared" si="1"/>
        <v>10</v>
      </c>
      <c r="H30" s="149"/>
      <c r="I30" s="149"/>
      <c r="J30" s="150">
        <f t="shared" si="2"/>
        <v>19</v>
      </c>
      <c r="K30" s="170">
        <f t="shared" si="3"/>
        <v>10.497237569060774</v>
      </c>
      <c r="L30" s="119"/>
      <c r="M30" s="152">
        <v>19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286</v>
      </c>
      <c r="D31" s="147">
        <v>266</v>
      </c>
      <c r="E31" s="147">
        <v>320</v>
      </c>
      <c r="F31" s="148">
        <v>87</v>
      </c>
      <c r="G31" s="183">
        <f t="shared" si="1"/>
        <v>79</v>
      </c>
      <c r="H31" s="149"/>
      <c r="I31" s="149"/>
      <c r="J31" s="150">
        <f t="shared" si="2"/>
        <v>166</v>
      </c>
      <c r="K31" s="170">
        <f t="shared" si="3"/>
        <v>51.875000000000007</v>
      </c>
      <c r="L31" s="119"/>
      <c r="M31" s="152">
        <v>166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4707</v>
      </c>
      <c r="D32" s="147">
        <v>4300</v>
      </c>
      <c r="E32" s="147">
        <v>4300</v>
      </c>
      <c r="F32" s="148">
        <v>1170</v>
      </c>
      <c r="G32" s="183">
        <f t="shared" si="1"/>
        <v>1213</v>
      </c>
      <c r="H32" s="149"/>
      <c r="I32" s="149"/>
      <c r="J32" s="150">
        <f t="shared" si="2"/>
        <v>2383</v>
      </c>
      <c r="K32" s="170">
        <f t="shared" si="3"/>
        <v>55.418604651162795</v>
      </c>
      <c r="L32" s="119"/>
      <c r="M32" s="152">
        <v>2383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1719</v>
      </c>
      <c r="D33" s="147">
        <v>1600</v>
      </c>
      <c r="E33" s="147">
        <v>1600</v>
      </c>
      <c r="F33" s="148">
        <v>427</v>
      </c>
      <c r="G33" s="183">
        <f t="shared" si="1"/>
        <v>426</v>
      </c>
      <c r="H33" s="149"/>
      <c r="I33" s="149"/>
      <c r="J33" s="150">
        <f t="shared" si="2"/>
        <v>853</v>
      </c>
      <c r="K33" s="170">
        <f t="shared" si="3"/>
        <v>53.312499999999993</v>
      </c>
      <c r="L33" s="119"/>
      <c r="M33" s="152">
        <v>853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144</v>
      </c>
      <c r="D35" s="147">
        <v>175</v>
      </c>
      <c r="E35" s="147">
        <v>175</v>
      </c>
      <c r="F35" s="148">
        <v>35</v>
      </c>
      <c r="G35" s="183">
        <f t="shared" si="1"/>
        <v>34</v>
      </c>
      <c r="H35" s="149"/>
      <c r="I35" s="149"/>
      <c r="J35" s="150">
        <f t="shared" si="2"/>
        <v>69</v>
      </c>
      <c r="K35" s="170">
        <f t="shared" si="3"/>
        <v>39.428571428571431</v>
      </c>
      <c r="L35" s="119"/>
      <c r="M35" s="152">
        <v>69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86</v>
      </c>
      <c r="D36" s="147">
        <v>25</v>
      </c>
      <c r="E36" s="147">
        <v>100</v>
      </c>
      <c r="F36" s="148">
        <v>21</v>
      </c>
      <c r="G36" s="183">
        <f t="shared" si="1"/>
        <v>14</v>
      </c>
      <c r="H36" s="149"/>
      <c r="I36" s="149"/>
      <c r="J36" s="150">
        <f t="shared" si="2"/>
        <v>35</v>
      </c>
      <c r="K36" s="170">
        <f t="shared" si="3"/>
        <v>35</v>
      </c>
      <c r="L36" s="119"/>
      <c r="M36" s="152">
        <v>35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7734</v>
      </c>
      <c r="D37" s="163">
        <f>SUM(D27:D36)</f>
        <v>7506</v>
      </c>
      <c r="E37" s="163">
        <f>SUM(E27:E36)</f>
        <v>7506</v>
      </c>
      <c r="F37" s="163">
        <f>SUM(F27:F36)</f>
        <v>1969</v>
      </c>
      <c r="G37" s="163">
        <f>SUM(G27:G36)</f>
        <v>1945</v>
      </c>
      <c r="H37" s="163"/>
      <c r="I37" s="163"/>
      <c r="J37" s="163">
        <f t="shared" si="2"/>
        <v>3914</v>
      </c>
      <c r="K37" s="166">
        <f t="shared" si="3"/>
        <v>52.144950706101788</v>
      </c>
      <c r="L37" s="119"/>
      <c r="M37" s="167">
        <f>SUM(M27:M36)</f>
        <v>3914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284</v>
      </c>
      <c r="D39" s="147">
        <v>270</v>
      </c>
      <c r="E39" s="147">
        <v>270</v>
      </c>
      <c r="F39" s="148">
        <v>71</v>
      </c>
      <c r="G39" s="183">
        <f>M39-F39</f>
        <v>75</v>
      </c>
      <c r="H39" s="149"/>
      <c r="I39" s="149"/>
      <c r="J39" s="150">
        <f t="shared" si="2"/>
        <v>146</v>
      </c>
      <c r="K39" s="170">
        <f t="shared" si="3"/>
        <v>54.074074074074076</v>
      </c>
      <c r="L39" s="119"/>
      <c r="M39" s="152">
        <v>146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7473</v>
      </c>
      <c r="D41" s="147">
        <v>7050</v>
      </c>
      <c r="E41" s="147">
        <v>7050</v>
      </c>
      <c r="F41" s="148">
        <v>1861</v>
      </c>
      <c r="G41" s="183">
        <f>M41-F41</f>
        <v>1883</v>
      </c>
      <c r="H41" s="149"/>
      <c r="I41" s="149"/>
      <c r="J41" s="150">
        <f t="shared" si="2"/>
        <v>3744</v>
      </c>
      <c r="K41" s="170">
        <f t="shared" si="3"/>
        <v>53.106382978723396</v>
      </c>
      <c r="L41" s="119"/>
      <c r="M41" s="152">
        <v>3744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89</v>
      </c>
      <c r="D42" s="147">
        <v>186</v>
      </c>
      <c r="E42" s="147">
        <v>186</v>
      </c>
      <c r="F42" s="148">
        <v>32</v>
      </c>
      <c r="G42" s="183">
        <f>M42-F42</f>
        <v>23</v>
      </c>
      <c r="H42" s="149"/>
      <c r="I42" s="149"/>
      <c r="J42" s="150">
        <f t="shared" si="2"/>
        <v>55</v>
      </c>
      <c r="K42" s="170">
        <f t="shared" si="3"/>
        <v>29.56989247311828</v>
      </c>
      <c r="L42" s="119"/>
      <c r="M42" s="152">
        <v>55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7846</v>
      </c>
      <c r="D43" s="163">
        <f>SUM(D38:D42)</f>
        <v>7506</v>
      </c>
      <c r="E43" s="163">
        <f>SUM(E38:E42)</f>
        <v>7506</v>
      </c>
      <c r="F43" s="163">
        <f>SUM(F38:F42)</f>
        <v>1964</v>
      </c>
      <c r="G43" s="163">
        <f>SUM(G38:G42)</f>
        <v>1981</v>
      </c>
      <c r="H43" s="163"/>
      <c r="I43" s="163"/>
      <c r="J43" s="163">
        <f t="shared" si="2"/>
        <v>3945</v>
      </c>
      <c r="K43" s="166">
        <f t="shared" si="3"/>
        <v>52.557953637090328</v>
      </c>
      <c r="L43" s="119"/>
      <c r="M43" s="167">
        <f>SUM(M38:M42)</f>
        <v>3945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373</v>
      </c>
      <c r="D45" s="163">
        <f>D43-D41</f>
        <v>456</v>
      </c>
      <c r="E45" s="163">
        <f>E43-E41</f>
        <v>456</v>
      </c>
      <c r="F45" s="163">
        <f>F43-F41</f>
        <v>103</v>
      </c>
      <c r="G45" s="163">
        <f>G43-G41</f>
        <v>98</v>
      </c>
      <c r="H45" s="163"/>
      <c r="I45" s="163"/>
      <c r="J45" s="163">
        <f>SUM(F45:I45)</f>
        <v>201</v>
      </c>
      <c r="K45" s="166">
        <f>IF(ROUND(E45,0)=0,"x",J45/E45*100)</f>
        <v>44.078947368421048</v>
      </c>
      <c r="L45" s="119"/>
      <c r="M45" s="167">
        <f>M43-M41</f>
        <v>201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112</v>
      </c>
      <c r="D46" s="163">
        <f>D43-D37</f>
        <v>0</v>
      </c>
      <c r="E46" s="163">
        <f>E43-E37</f>
        <v>0</v>
      </c>
      <c r="F46" s="103">
        <f>F43-F37</f>
        <v>-5</v>
      </c>
      <c r="G46" s="193">
        <f>G43-G37</f>
        <v>36</v>
      </c>
      <c r="H46" s="193"/>
      <c r="I46" s="193"/>
      <c r="J46" s="193">
        <f>SUM(F46:I46)</f>
        <v>31</v>
      </c>
      <c r="K46" s="194" t="str">
        <f>IF(ROUND(E46,0)=0,"x",J46/E46*100)</f>
        <v>x</v>
      </c>
      <c r="L46" s="195"/>
      <c r="M46" s="196">
        <f>M43-M37</f>
        <v>31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-7361</v>
      </c>
      <c r="D47" s="163">
        <f>D46-D41</f>
        <v>-7050</v>
      </c>
      <c r="E47" s="163">
        <f>E46-E41</f>
        <v>-7050</v>
      </c>
      <c r="F47" s="163">
        <f>F46-F41</f>
        <v>-1866</v>
      </c>
      <c r="G47" s="163">
        <f>G46-G41</f>
        <v>-1847</v>
      </c>
      <c r="H47" s="163"/>
      <c r="I47" s="163"/>
      <c r="J47" s="163">
        <f>SUM(F47:I47)</f>
        <v>-3713</v>
      </c>
      <c r="K47" s="166">
        <f>IF(ROUND(E47,0)=0,"x",J47/E47*100)</f>
        <v>52.666666666666664</v>
      </c>
      <c r="L47" s="119"/>
      <c r="M47" s="167">
        <f>M46-M41</f>
        <v>-3713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15" customHeight="1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customHeight="1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105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108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109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B9FDC-1DD6-4520-9218-9648DB785F06}">
  <dimension ref="A1:P53"/>
  <sheetViews>
    <sheetView showGridLines="0" workbookViewId="0">
      <selection activeCell="U1" sqref="U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110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51</v>
      </c>
      <c r="D11" s="147">
        <v>55</v>
      </c>
      <c r="E11" s="147">
        <v>55</v>
      </c>
      <c r="F11" s="148">
        <v>52</v>
      </c>
      <c r="G11" s="149">
        <f t="shared" ref="G11:G17" si="0">M11</f>
        <v>52</v>
      </c>
      <c r="H11" s="149"/>
      <c r="I11" s="149"/>
      <c r="J11" s="150" t="s">
        <v>25</v>
      </c>
      <c r="K11" s="151" t="s">
        <v>25</v>
      </c>
      <c r="L11" s="119"/>
      <c r="M11" s="152">
        <v>52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47.24</v>
      </c>
      <c r="D12" s="155">
        <v>49</v>
      </c>
      <c r="E12" s="155">
        <v>49</v>
      </c>
      <c r="F12" s="156">
        <v>46.33</v>
      </c>
      <c r="G12" s="157">
        <f t="shared" si="0"/>
        <v>46.39</v>
      </c>
      <c r="H12" s="157"/>
      <c r="I12" s="157"/>
      <c r="J12" s="158" t="s">
        <v>25</v>
      </c>
      <c r="K12" s="151" t="s">
        <v>25</v>
      </c>
      <c r="L12" s="119"/>
      <c r="M12" s="159">
        <v>46.39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13929</v>
      </c>
      <c r="D13" s="161" t="s">
        <v>25</v>
      </c>
      <c r="E13" s="161" t="s">
        <v>25</v>
      </c>
      <c r="F13" s="148">
        <v>13952</v>
      </c>
      <c r="G13" s="149">
        <f t="shared" si="0"/>
        <v>13969</v>
      </c>
      <c r="H13" s="149"/>
      <c r="I13" s="149"/>
      <c r="J13" s="150" t="s">
        <v>25</v>
      </c>
      <c r="K13" s="151" t="s">
        <v>25</v>
      </c>
      <c r="L13" s="119"/>
      <c r="M13" s="152">
        <v>13969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12289</v>
      </c>
      <c r="D14" s="161" t="s">
        <v>25</v>
      </c>
      <c r="E14" s="161" t="s">
        <v>25</v>
      </c>
      <c r="F14" s="148">
        <v>12368</v>
      </c>
      <c r="G14" s="149">
        <f t="shared" si="0"/>
        <v>12379</v>
      </c>
      <c r="H14" s="149"/>
      <c r="I14" s="149"/>
      <c r="J14" s="150" t="s">
        <v>25</v>
      </c>
      <c r="K14" s="151" t="s">
        <v>25</v>
      </c>
      <c r="L14" s="119"/>
      <c r="M14" s="152">
        <v>12379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330</v>
      </c>
      <c r="D15" s="161" t="s">
        <v>25</v>
      </c>
      <c r="E15" s="161" t="s">
        <v>25</v>
      </c>
      <c r="F15" s="148">
        <v>332</v>
      </c>
      <c r="G15" s="149">
        <f t="shared" si="0"/>
        <v>303</v>
      </c>
      <c r="H15" s="149"/>
      <c r="I15" s="149"/>
      <c r="J15" s="150" t="s">
        <v>25</v>
      </c>
      <c r="K15" s="151" t="s">
        <v>25</v>
      </c>
      <c r="L15" s="119"/>
      <c r="M15" s="152">
        <v>303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4605</v>
      </c>
      <c r="D16" s="161" t="s">
        <v>25</v>
      </c>
      <c r="E16" s="161" t="s">
        <v>25</v>
      </c>
      <c r="F16" s="148">
        <v>14688</v>
      </c>
      <c r="G16" s="149">
        <f t="shared" si="0"/>
        <v>19739</v>
      </c>
      <c r="H16" s="149"/>
      <c r="I16" s="149"/>
      <c r="J16" s="150" t="s">
        <v>25</v>
      </c>
      <c r="K16" s="151" t="s">
        <v>25</v>
      </c>
      <c r="L16" s="119"/>
      <c r="M16" s="152">
        <v>19739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4932</v>
      </c>
      <c r="D17" s="161" t="s">
        <v>25</v>
      </c>
      <c r="E17" s="161" t="s">
        <v>25</v>
      </c>
      <c r="F17" s="148">
        <v>5849</v>
      </c>
      <c r="G17" s="149">
        <f t="shared" si="0"/>
        <v>7104</v>
      </c>
      <c r="H17" s="149"/>
      <c r="I17" s="149"/>
      <c r="J17" s="150" t="s">
        <v>25</v>
      </c>
      <c r="K17" s="151" t="s">
        <v>25</v>
      </c>
      <c r="L17" s="119"/>
      <c r="M17" s="152">
        <v>7104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11507</v>
      </c>
      <c r="D18" s="163" t="s">
        <v>25</v>
      </c>
      <c r="E18" s="163" t="s">
        <v>25</v>
      </c>
      <c r="F18" s="163">
        <f>F13-F14+F15+F16+F17</f>
        <v>22453</v>
      </c>
      <c r="G18" s="163">
        <f>G13-G14+G15+G16+G17</f>
        <v>28736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28736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1722</v>
      </c>
      <c r="D19" s="161" t="s">
        <v>25</v>
      </c>
      <c r="E19" s="161" t="s">
        <v>25</v>
      </c>
      <c r="F19" s="148">
        <v>1664</v>
      </c>
      <c r="G19" s="149">
        <f>M19</f>
        <v>1672</v>
      </c>
      <c r="H19" s="149"/>
      <c r="I19" s="149"/>
      <c r="J19" s="150" t="s">
        <v>25</v>
      </c>
      <c r="K19" s="151" t="s">
        <v>25</v>
      </c>
      <c r="L19" s="119"/>
      <c r="M19" s="152">
        <v>1672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1997</v>
      </c>
      <c r="D20" s="161" t="s">
        <v>25</v>
      </c>
      <c r="E20" s="161" t="s">
        <v>25</v>
      </c>
      <c r="F20" s="148">
        <v>1190</v>
      </c>
      <c r="G20" s="149">
        <f>M20</f>
        <v>914</v>
      </c>
      <c r="H20" s="149"/>
      <c r="I20" s="149"/>
      <c r="J20" s="150" t="s">
        <v>25</v>
      </c>
      <c r="K20" s="151" t="s">
        <v>25</v>
      </c>
      <c r="L20" s="119"/>
      <c r="M20" s="152">
        <v>914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3394</v>
      </c>
      <c r="D21" s="161" t="s">
        <v>25</v>
      </c>
      <c r="E21" s="161" t="s">
        <v>25</v>
      </c>
      <c r="F21" s="148">
        <v>954</v>
      </c>
      <c r="G21" s="149">
        <f>M21</f>
        <v>954</v>
      </c>
      <c r="H21" s="149"/>
      <c r="I21" s="149"/>
      <c r="J21" s="150" t="s">
        <v>25</v>
      </c>
      <c r="K21" s="151" t="s">
        <v>25</v>
      </c>
      <c r="L21" s="119"/>
      <c r="M21" s="152">
        <v>954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4648</v>
      </c>
      <c r="D22" s="161" t="s">
        <v>25</v>
      </c>
      <c r="E22" s="161" t="s">
        <v>25</v>
      </c>
      <c r="F22" s="148">
        <v>19128</v>
      </c>
      <c r="G22" s="149">
        <f>M22</f>
        <v>25098</v>
      </c>
      <c r="H22" s="149"/>
      <c r="I22" s="149"/>
      <c r="J22" s="150" t="s">
        <v>25</v>
      </c>
      <c r="K22" s="151" t="s">
        <v>25</v>
      </c>
      <c r="L22" s="119"/>
      <c r="M22" s="152">
        <v>25098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37853</v>
      </c>
      <c r="D24" s="163">
        <v>37323</v>
      </c>
      <c r="E24" s="163">
        <v>38818</v>
      </c>
      <c r="F24" s="163">
        <v>9195</v>
      </c>
      <c r="G24" s="164">
        <f t="shared" ref="G24:G36" si="1">M24-F24</f>
        <v>10215</v>
      </c>
      <c r="H24" s="164"/>
      <c r="I24" s="164"/>
      <c r="J24" s="163">
        <f t="shared" ref="J24:J43" si="2">SUM(F24:I24)</f>
        <v>19410</v>
      </c>
      <c r="K24" s="166">
        <f t="shared" ref="K24:K43" si="3">IF(E24=0,"x",J24/E24*100)</f>
        <v>50.002576124478338</v>
      </c>
      <c r="L24" s="119"/>
      <c r="M24" s="165">
        <v>19410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0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3739</v>
      </c>
      <c r="D26" s="172">
        <v>10098</v>
      </c>
      <c r="E26" s="172">
        <v>10098</v>
      </c>
      <c r="F26" s="173">
        <v>2524</v>
      </c>
      <c r="G26" s="174">
        <f t="shared" si="1"/>
        <v>2525</v>
      </c>
      <c r="H26" s="175"/>
      <c r="I26" s="175"/>
      <c r="J26" s="176">
        <f t="shared" si="2"/>
        <v>5049</v>
      </c>
      <c r="K26" s="177">
        <f t="shared" si="3"/>
        <v>50</v>
      </c>
      <c r="L26" s="120"/>
      <c r="M26" s="178">
        <v>5049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3106</v>
      </c>
      <c r="D27" s="181">
        <v>3125</v>
      </c>
      <c r="E27" s="181">
        <v>3650</v>
      </c>
      <c r="F27" s="182">
        <v>1035</v>
      </c>
      <c r="G27" s="183">
        <f t="shared" si="1"/>
        <v>1018</v>
      </c>
      <c r="H27" s="183"/>
      <c r="I27" s="183"/>
      <c r="J27" s="184">
        <f t="shared" si="2"/>
        <v>2053</v>
      </c>
      <c r="K27" s="185">
        <f t="shared" si="3"/>
        <v>56.246575342465754</v>
      </c>
      <c r="L27" s="119"/>
      <c r="M27" s="186">
        <v>2053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2182</v>
      </c>
      <c r="D28" s="147">
        <v>1830</v>
      </c>
      <c r="E28" s="147">
        <v>1999</v>
      </c>
      <c r="F28" s="148">
        <v>966</v>
      </c>
      <c r="G28" s="183">
        <f t="shared" si="1"/>
        <v>227</v>
      </c>
      <c r="H28" s="149"/>
      <c r="I28" s="149"/>
      <c r="J28" s="150">
        <f t="shared" si="2"/>
        <v>1193</v>
      </c>
      <c r="K28" s="170">
        <f t="shared" si="3"/>
        <v>59.679839919959974</v>
      </c>
      <c r="L28" s="119"/>
      <c r="M28" s="152">
        <v>1193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249</v>
      </c>
      <c r="D30" s="147">
        <v>300</v>
      </c>
      <c r="E30" s="147">
        <v>300</v>
      </c>
      <c r="F30" s="148">
        <v>84</v>
      </c>
      <c r="G30" s="183">
        <f t="shared" si="1"/>
        <v>52</v>
      </c>
      <c r="H30" s="149"/>
      <c r="I30" s="149"/>
      <c r="J30" s="150">
        <f t="shared" si="2"/>
        <v>136</v>
      </c>
      <c r="K30" s="170">
        <f t="shared" si="3"/>
        <v>45.333333333333329</v>
      </c>
      <c r="L30" s="119"/>
      <c r="M30" s="152">
        <v>136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1362</v>
      </c>
      <c r="D31" s="147">
        <v>1000</v>
      </c>
      <c r="E31" s="147">
        <v>1100</v>
      </c>
      <c r="F31" s="148">
        <v>372</v>
      </c>
      <c r="G31" s="183">
        <f t="shared" si="1"/>
        <v>227</v>
      </c>
      <c r="H31" s="149"/>
      <c r="I31" s="149"/>
      <c r="J31" s="150">
        <f t="shared" si="2"/>
        <v>599</v>
      </c>
      <c r="K31" s="170">
        <f t="shared" si="3"/>
        <v>54.454545454545453</v>
      </c>
      <c r="L31" s="119"/>
      <c r="M31" s="152">
        <v>599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24809</v>
      </c>
      <c r="D32" s="147">
        <v>25119</v>
      </c>
      <c r="E32" s="147">
        <v>26558</v>
      </c>
      <c r="F32" s="148">
        <v>6092</v>
      </c>
      <c r="G32" s="183">
        <f t="shared" si="1"/>
        <v>7050</v>
      </c>
      <c r="H32" s="149"/>
      <c r="I32" s="149"/>
      <c r="J32" s="150">
        <f t="shared" si="2"/>
        <v>13142</v>
      </c>
      <c r="K32" s="170">
        <f t="shared" si="3"/>
        <v>49.484147902703519</v>
      </c>
      <c r="L32" s="119"/>
      <c r="M32" s="152">
        <v>13142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9456</v>
      </c>
      <c r="D33" s="147">
        <v>9396</v>
      </c>
      <c r="E33" s="147">
        <v>9452</v>
      </c>
      <c r="F33" s="148">
        <v>2280</v>
      </c>
      <c r="G33" s="183">
        <f t="shared" si="1"/>
        <v>2579</v>
      </c>
      <c r="H33" s="149"/>
      <c r="I33" s="149"/>
      <c r="J33" s="150">
        <f t="shared" si="2"/>
        <v>4859</v>
      </c>
      <c r="K33" s="170">
        <f t="shared" si="3"/>
        <v>51.407109606432499</v>
      </c>
      <c r="L33" s="119"/>
      <c r="M33" s="152">
        <v>4859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276</v>
      </c>
      <c r="D35" s="147">
        <v>226</v>
      </c>
      <c r="E35" s="147">
        <v>232</v>
      </c>
      <c r="F35" s="148">
        <v>57</v>
      </c>
      <c r="G35" s="183">
        <f t="shared" si="1"/>
        <v>58</v>
      </c>
      <c r="H35" s="149"/>
      <c r="I35" s="149"/>
      <c r="J35" s="150">
        <f t="shared" si="2"/>
        <v>115</v>
      </c>
      <c r="K35" s="170">
        <f t="shared" si="3"/>
        <v>49.568965517241381</v>
      </c>
      <c r="L35" s="119"/>
      <c r="M35" s="152">
        <v>115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218</v>
      </c>
      <c r="D36" s="147">
        <v>-290</v>
      </c>
      <c r="E36" s="147">
        <v>-290</v>
      </c>
      <c r="F36" s="148">
        <v>-46</v>
      </c>
      <c r="G36" s="183">
        <f t="shared" si="1"/>
        <v>-34</v>
      </c>
      <c r="H36" s="149"/>
      <c r="I36" s="149"/>
      <c r="J36" s="150">
        <f t="shared" si="2"/>
        <v>-80</v>
      </c>
      <c r="K36" s="170">
        <f t="shared" si="3"/>
        <v>27.586206896551722</v>
      </c>
      <c r="L36" s="119"/>
      <c r="M36" s="152">
        <v>-80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41659</v>
      </c>
      <c r="D37" s="163">
        <f>SUM(D27:D36)</f>
        <v>40706</v>
      </c>
      <c r="E37" s="163">
        <f>SUM(E27:E36)</f>
        <v>43001</v>
      </c>
      <c r="F37" s="163">
        <f>SUM(F27:F36)</f>
        <v>10840</v>
      </c>
      <c r="G37" s="163">
        <f>SUM(G27:G36)</f>
        <v>11177</v>
      </c>
      <c r="H37" s="163"/>
      <c r="I37" s="163"/>
      <c r="J37" s="163">
        <f t="shared" si="2"/>
        <v>22017</v>
      </c>
      <c r="K37" s="166">
        <f t="shared" si="3"/>
        <v>51.201134857328903</v>
      </c>
      <c r="L37" s="119"/>
      <c r="M37" s="167">
        <f>SUM(M27:M36)</f>
        <v>22017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2860</v>
      </c>
      <c r="D39" s="147">
        <v>2900</v>
      </c>
      <c r="E39" s="147">
        <v>3500</v>
      </c>
      <c r="F39" s="148">
        <v>1142</v>
      </c>
      <c r="G39" s="183">
        <f>M39-F39</f>
        <v>1015</v>
      </c>
      <c r="H39" s="149"/>
      <c r="I39" s="149"/>
      <c r="J39" s="150">
        <f t="shared" si="2"/>
        <v>2157</v>
      </c>
      <c r="K39" s="170">
        <f t="shared" si="3"/>
        <v>61.628571428571433</v>
      </c>
      <c r="L39" s="119"/>
      <c r="M39" s="152">
        <v>2157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37853</v>
      </c>
      <c r="D41" s="147">
        <v>37323</v>
      </c>
      <c r="E41" s="147">
        <v>38818</v>
      </c>
      <c r="F41" s="148">
        <v>9195</v>
      </c>
      <c r="G41" s="183">
        <f>M41-F41</f>
        <v>10215</v>
      </c>
      <c r="H41" s="149"/>
      <c r="I41" s="149"/>
      <c r="J41" s="150">
        <f t="shared" si="2"/>
        <v>19410</v>
      </c>
      <c r="K41" s="170">
        <f t="shared" si="3"/>
        <v>50.002576124478338</v>
      </c>
      <c r="L41" s="119"/>
      <c r="M41" s="152">
        <v>19410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694</v>
      </c>
      <c r="D42" s="147">
        <v>570</v>
      </c>
      <c r="E42" s="147">
        <v>770</v>
      </c>
      <c r="F42" s="148">
        <v>272</v>
      </c>
      <c r="G42" s="183">
        <f>M42-F42</f>
        <v>276</v>
      </c>
      <c r="H42" s="149"/>
      <c r="I42" s="149"/>
      <c r="J42" s="150">
        <f t="shared" si="2"/>
        <v>548</v>
      </c>
      <c r="K42" s="170">
        <f t="shared" si="3"/>
        <v>71.168831168831176</v>
      </c>
      <c r="L42" s="119"/>
      <c r="M42" s="152">
        <v>548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41406</v>
      </c>
      <c r="D43" s="163">
        <f>SUM(D38:D42)</f>
        <v>40793</v>
      </c>
      <c r="E43" s="163">
        <f>SUM(E38:E42)</f>
        <v>43088</v>
      </c>
      <c r="F43" s="163">
        <f>SUM(F38:F42)</f>
        <v>10609</v>
      </c>
      <c r="G43" s="163">
        <f>SUM(G38:G42)</f>
        <v>11506</v>
      </c>
      <c r="H43" s="163"/>
      <c r="I43" s="163"/>
      <c r="J43" s="163">
        <f t="shared" si="2"/>
        <v>22115</v>
      </c>
      <c r="K43" s="166">
        <f t="shared" si="3"/>
        <v>51.325194949870031</v>
      </c>
      <c r="L43" s="119"/>
      <c r="M43" s="167">
        <f>SUM(M38:M42)</f>
        <v>22115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3553</v>
      </c>
      <c r="D45" s="163">
        <f>D43-D41</f>
        <v>3470</v>
      </c>
      <c r="E45" s="163">
        <f>E43-E41</f>
        <v>4270</v>
      </c>
      <c r="F45" s="163">
        <f>F43-F41</f>
        <v>1414</v>
      </c>
      <c r="G45" s="163">
        <f>G43-G41</f>
        <v>1291</v>
      </c>
      <c r="H45" s="163"/>
      <c r="I45" s="163"/>
      <c r="J45" s="163">
        <f>SUM(F45:I45)</f>
        <v>2705</v>
      </c>
      <c r="K45" s="166">
        <f>IF(ROUND(E45,0)=0,"x",J45/E45*100)</f>
        <v>63.348946135831383</v>
      </c>
      <c r="L45" s="119"/>
      <c r="M45" s="167">
        <f>M43-M41</f>
        <v>2705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-253</v>
      </c>
      <c r="D46" s="163">
        <f>D43-D37</f>
        <v>87</v>
      </c>
      <c r="E46" s="163">
        <f>E43-E37</f>
        <v>87</v>
      </c>
      <c r="F46" s="103">
        <f>F43-F37</f>
        <v>-231</v>
      </c>
      <c r="G46" s="193">
        <f>G43-G37</f>
        <v>329</v>
      </c>
      <c r="H46" s="193"/>
      <c r="I46" s="193"/>
      <c r="J46" s="193">
        <f>SUM(F46:I46)</f>
        <v>98</v>
      </c>
      <c r="K46" s="194">
        <f>IF(ROUND(E46,0)=0,"x",J46/E46*100)</f>
        <v>112.64367816091954</v>
      </c>
      <c r="L46" s="195"/>
      <c r="M46" s="196">
        <f>M43-M37</f>
        <v>98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-38106</v>
      </c>
      <c r="D47" s="163">
        <f>D46-D41</f>
        <v>-37236</v>
      </c>
      <c r="E47" s="163">
        <f>E46-E41</f>
        <v>-38731</v>
      </c>
      <c r="F47" s="163">
        <f>F46-F41</f>
        <v>-9426</v>
      </c>
      <c r="G47" s="163">
        <f>G46-G41</f>
        <v>-9886</v>
      </c>
      <c r="H47" s="163"/>
      <c r="I47" s="163"/>
      <c r="J47" s="163">
        <f>SUM(F47:I47)</f>
        <v>-19312</v>
      </c>
      <c r="K47" s="166">
        <f>IF(ROUND(E47,0)=0,"x",J47/E47*100)</f>
        <v>49.861867754511891</v>
      </c>
      <c r="L47" s="119"/>
      <c r="M47" s="167">
        <f>M46-M41</f>
        <v>-19312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15" customHeight="1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customHeight="1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111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112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113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B0ED8-CC59-44CF-8FA4-D65B27D04461}">
  <dimension ref="A1:P53"/>
  <sheetViews>
    <sheetView showGridLines="0" workbookViewId="0">
      <selection activeCell="X1" sqref="X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114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41</v>
      </c>
      <c r="D11" s="147">
        <v>41</v>
      </c>
      <c r="E11" s="147">
        <v>41</v>
      </c>
      <c r="F11" s="148">
        <v>41</v>
      </c>
      <c r="G11" s="149">
        <f t="shared" ref="G11:G17" si="0">M11</f>
        <v>41</v>
      </c>
      <c r="H11" s="149"/>
      <c r="I11" s="149"/>
      <c r="J11" s="150" t="s">
        <v>25</v>
      </c>
      <c r="K11" s="151" t="s">
        <v>25</v>
      </c>
      <c r="L11" s="119"/>
      <c r="M11" s="152">
        <v>41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38.17</v>
      </c>
      <c r="D12" s="155">
        <v>39</v>
      </c>
      <c r="E12" s="155">
        <v>39</v>
      </c>
      <c r="F12" s="156">
        <v>38.35</v>
      </c>
      <c r="G12" s="157">
        <f t="shared" si="0"/>
        <v>38.35</v>
      </c>
      <c r="H12" s="157"/>
      <c r="I12" s="157"/>
      <c r="J12" s="158" t="s">
        <v>25</v>
      </c>
      <c r="K12" s="151" t="s">
        <v>25</v>
      </c>
      <c r="L12" s="119"/>
      <c r="M12" s="159">
        <v>38.35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11603</v>
      </c>
      <c r="D13" s="161" t="s">
        <v>25</v>
      </c>
      <c r="E13" s="161" t="s">
        <v>25</v>
      </c>
      <c r="F13" s="148">
        <v>11783</v>
      </c>
      <c r="G13" s="149">
        <f t="shared" si="0"/>
        <v>11839</v>
      </c>
      <c r="H13" s="149"/>
      <c r="I13" s="149"/>
      <c r="J13" s="150" t="s">
        <v>25</v>
      </c>
      <c r="K13" s="151" t="s">
        <v>25</v>
      </c>
      <c r="L13" s="119"/>
      <c r="M13" s="152">
        <v>11839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11039</v>
      </c>
      <c r="D14" s="161" t="s">
        <v>25</v>
      </c>
      <c r="E14" s="161" t="s">
        <v>25</v>
      </c>
      <c r="F14" s="148">
        <v>11246</v>
      </c>
      <c r="G14" s="149">
        <f t="shared" si="0"/>
        <v>11329</v>
      </c>
      <c r="H14" s="149"/>
      <c r="I14" s="149"/>
      <c r="J14" s="150" t="s">
        <v>25</v>
      </c>
      <c r="K14" s="151" t="s">
        <v>25</v>
      </c>
      <c r="L14" s="119"/>
      <c r="M14" s="152">
        <v>11329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126</v>
      </c>
      <c r="D15" s="161" t="s">
        <v>25</v>
      </c>
      <c r="E15" s="161" t="s">
        <v>25</v>
      </c>
      <c r="F15" s="148">
        <v>156</v>
      </c>
      <c r="G15" s="149">
        <f t="shared" si="0"/>
        <v>141</v>
      </c>
      <c r="H15" s="149"/>
      <c r="I15" s="149"/>
      <c r="J15" s="150" t="s">
        <v>25</v>
      </c>
      <c r="K15" s="151" t="s">
        <v>25</v>
      </c>
      <c r="L15" s="119"/>
      <c r="M15" s="152">
        <v>141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1136</v>
      </c>
      <c r="D16" s="161" t="s">
        <v>25</v>
      </c>
      <c r="E16" s="161" t="s">
        <v>25</v>
      </c>
      <c r="F16" s="148">
        <v>13712</v>
      </c>
      <c r="G16" s="149">
        <f t="shared" si="0"/>
        <v>17066</v>
      </c>
      <c r="H16" s="149"/>
      <c r="I16" s="149"/>
      <c r="J16" s="150" t="s">
        <v>25</v>
      </c>
      <c r="K16" s="151" t="s">
        <v>25</v>
      </c>
      <c r="L16" s="119"/>
      <c r="M16" s="152">
        <v>17066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4996</v>
      </c>
      <c r="D17" s="161" t="s">
        <v>25</v>
      </c>
      <c r="E17" s="161" t="s">
        <v>25</v>
      </c>
      <c r="F17" s="148">
        <v>5712</v>
      </c>
      <c r="G17" s="149">
        <f t="shared" si="0"/>
        <v>6846</v>
      </c>
      <c r="H17" s="149"/>
      <c r="I17" s="149"/>
      <c r="J17" s="150" t="s">
        <v>25</v>
      </c>
      <c r="K17" s="151" t="s">
        <v>25</v>
      </c>
      <c r="L17" s="119"/>
      <c r="M17" s="152">
        <v>6846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6822</v>
      </c>
      <c r="D18" s="163" t="s">
        <v>25</v>
      </c>
      <c r="E18" s="163" t="s">
        <v>25</v>
      </c>
      <c r="F18" s="163">
        <f>F13-F14+F15+F16+F17</f>
        <v>20117</v>
      </c>
      <c r="G18" s="163">
        <f>G13-G14+G15+G16+G17</f>
        <v>24563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24563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564</v>
      </c>
      <c r="D19" s="161" t="s">
        <v>25</v>
      </c>
      <c r="E19" s="161" t="s">
        <v>25</v>
      </c>
      <c r="F19" s="148">
        <v>537</v>
      </c>
      <c r="G19" s="149">
        <f>M19</f>
        <v>509</v>
      </c>
      <c r="H19" s="149"/>
      <c r="I19" s="149"/>
      <c r="J19" s="150" t="s">
        <v>25</v>
      </c>
      <c r="K19" s="151" t="s">
        <v>25</v>
      </c>
      <c r="L19" s="119"/>
      <c r="M19" s="152">
        <v>509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1512</v>
      </c>
      <c r="D20" s="161" t="s">
        <v>25</v>
      </c>
      <c r="E20" s="161" t="s">
        <v>25</v>
      </c>
      <c r="F20" s="148">
        <v>610</v>
      </c>
      <c r="G20" s="149">
        <f>M20</f>
        <v>907</v>
      </c>
      <c r="H20" s="149"/>
      <c r="I20" s="149"/>
      <c r="J20" s="150" t="s">
        <v>25</v>
      </c>
      <c r="K20" s="151" t="s">
        <v>25</v>
      </c>
      <c r="L20" s="119"/>
      <c r="M20" s="152">
        <v>907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998</v>
      </c>
      <c r="D21" s="161" t="s">
        <v>25</v>
      </c>
      <c r="E21" s="161" t="s">
        <v>25</v>
      </c>
      <c r="F21" s="148">
        <v>998</v>
      </c>
      <c r="G21" s="149">
        <f>M21</f>
        <v>998</v>
      </c>
      <c r="H21" s="149"/>
      <c r="I21" s="149"/>
      <c r="J21" s="150" t="s">
        <v>25</v>
      </c>
      <c r="K21" s="151" t="s">
        <v>25</v>
      </c>
      <c r="L21" s="119"/>
      <c r="M21" s="152">
        <v>998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3503</v>
      </c>
      <c r="D22" s="161" t="s">
        <v>25</v>
      </c>
      <c r="E22" s="161" t="s">
        <v>25</v>
      </c>
      <c r="F22" s="148">
        <v>17357</v>
      </c>
      <c r="G22" s="149">
        <f>M22</f>
        <v>21483</v>
      </c>
      <c r="H22" s="149"/>
      <c r="I22" s="149"/>
      <c r="J22" s="150" t="s">
        <v>25</v>
      </c>
      <c r="K22" s="151" t="s">
        <v>25</v>
      </c>
      <c r="L22" s="119"/>
      <c r="M22" s="152">
        <v>21483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31932</v>
      </c>
      <c r="D24" s="163">
        <v>31927</v>
      </c>
      <c r="E24" s="163">
        <v>31927</v>
      </c>
      <c r="F24" s="163">
        <v>5165</v>
      </c>
      <c r="G24" s="164">
        <f t="shared" ref="G24:G36" si="1">M24-F24</f>
        <v>11751</v>
      </c>
      <c r="H24" s="164"/>
      <c r="I24" s="164"/>
      <c r="J24" s="163">
        <f t="shared" ref="J24:J43" si="2">SUM(F24:I24)</f>
        <v>16916</v>
      </c>
      <c r="K24" s="166">
        <f t="shared" ref="K24:K43" si="3">IF(E24=0,"x",J24/E24*100)</f>
        <v>52.983368308954802</v>
      </c>
      <c r="L24" s="119"/>
      <c r="M24" s="165">
        <v>16916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0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5173</v>
      </c>
      <c r="D26" s="172">
        <v>11149</v>
      </c>
      <c r="E26" s="172">
        <v>11149</v>
      </c>
      <c r="F26" s="173">
        <v>2788</v>
      </c>
      <c r="G26" s="174">
        <f t="shared" si="1"/>
        <v>2788</v>
      </c>
      <c r="H26" s="175"/>
      <c r="I26" s="175"/>
      <c r="J26" s="176">
        <f t="shared" si="2"/>
        <v>5576</v>
      </c>
      <c r="K26" s="177">
        <f t="shared" si="3"/>
        <v>50.013454121445868</v>
      </c>
      <c r="L26" s="120"/>
      <c r="M26" s="178">
        <v>5576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2305</v>
      </c>
      <c r="D27" s="181">
        <v>2100</v>
      </c>
      <c r="E27" s="181">
        <v>2100</v>
      </c>
      <c r="F27" s="182">
        <v>570</v>
      </c>
      <c r="G27" s="183">
        <f t="shared" si="1"/>
        <v>584</v>
      </c>
      <c r="H27" s="183"/>
      <c r="I27" s="183"/>
      <c r="J27" s="184">
        <f t="shared" si="2"/>
        <v>1154</v>
      </c>
      <c r="K27" s="185">
        <f t="shared" si="3"/>
        <v>54.952380952380949</v>
      </c>
      <c r="L27" s="119"/>
      <c r="M27" s="186">
        <v>1154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1848</v>
      </c>
      <c r="D28" s="147">
        <v>1315</v>
      </c>
      <c r="E28" s="147">
        <v>1315</v>
      </c>
      <c r="F28" s="148">
        <v>503</v>
      </c>
      <c r="G28" s="183">
        <f t="shared" si="1"/>
        <v>317</v>
      </c>
      <c r="H28" s="149"/>
      <c r="I28" s="149"/>
      <c r="J28" s="150">
        <f t="shared" si="2"/>
        <v>820</v>
      </c>
      <c r="K28" s="170">
        <f t="shared" si="3"/>
        <v>62.357414448669203</v>
      </c>
      <c r="L28" s="119"/>
      <c r="M28" s="152">
        <v>820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390</v>
      </c>
      <c r="D30" s="147">
        <v>150</v>
      </c>
      <c r="E30" s="147">
        <v>250</v>
      </c>
      <c r="F30" s="148">
        <v>15</v>
      </c>
      <c r="G30" s="183">
        <f t="shared" si="1"/>
        <v>71</v>
      </c>
      <c r="H30" s="149"/>
      <c r="I30" s="149"/>
      <c r="J30" s="150">
        <f t="shared" si="2"/>
        <v>86</v>
      </c>
      <c r="K30" s="170">
        <f t="shared" si="3"/>
        <v>34.4</v>
      </c>
      <c r="L30" s="119"/>
      <c r="M30" s="152">
        <v>86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1378</v>
      </c>
      <c r="D31" s="147">
        <v>1113</v>
      </c>
      <c r="E31" s="147">
        <v>1154</v>
      </c>
      <c r="F31" s="148">
        <v>417</v>
      </c>
      <c r="G31" s="183">
        <f t="shared" si="1"/>
        <v>303</v>
      </c>
      <c r="H31" s="149"/>
      <c r="I31" s="149"/>
      <c r="J31" s="150">
        <f t="shared" si="2"/>
        <v>720</v>
      </c>
      <c r="K31" s="170">
        <f t="shared" si="3"/>
        <v>62.391681109185434</v>
      </c>
      <c r="L31" s="119"/>
      <c r="M31" s="152">
        <v>720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19814</v>
      </c>
      <c r="D32" s="147">
        <v>21486</v>
      </c>
      <c r="E32" s="147">
        <v>21486</v>
      </c>
      <c r="F32" s="148">
        <v>4809</v>
      </c>
      <c r="G32" s="183">
        <f t="shared" si="1"/>
        <v>5921</v>
      </c>
      <c r="H32" s="149"/>
      <c r="I32" s="149"/>
      <c r="J32" s="150">
        <f t="shared" si="2"/>
        <v>10730</v>
      </c>
      <c r="K32" s="170">
        <f t="shared" si="3"/>
        <v>49.939495485432374</v>
      </c>
      <c r="L32" s="119"/>
      <c r="M32" s="152">
        <v>10730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7572</v>
      </c>
      <c r="D33" s="147">
        <v>7460</v>
      </c>
      <c r="E33" s="147">
        <v>7460</v>
      </c>
      <c r="F33" s="148">
        <v>1817</v>
      </c>
      <c r="G33" s="183">
        <f t="shared" si="1"/>
        <v>2182</v>
      </c>
      <c r="H33" s="149"/>
      <c r="I33" s="149"/>
      <c r="J33" s="150">
        <f t="shared" si="2"/>
        <v>3999</v>
      </c>
      <c r="K33" s="170">
        <f t="shared" si="3"/>
        <v>53.605898123324394</v>
      </c>
      <c r="L33" s="119"/>
      <c r="M33" s="152">
        <v>3999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132</v>
      </c>
      <c r="D35" s="147">
        <v>112</v>
      </c>
      <c r="E35" s="147">
        <v>112</v>
      </c>
      <c r="F35" s="148">
        <v>27</v>
      </c>
      <c r="G35" s="183">
        <f t="shared" si="1"/>
        <v>27</v>
      </c>
      <c r="H35" s="149"/>
      <c r="I35" s="149"/>
      <c r="J35" s="150">
        <f t="shared" si="2"/>
        <v>54</v>
      </c>
      <c r="K35" s="170">
        <f t="shared" si="3"/>
        <v>48.214285714285715</v>
      </c>
      <c r="L35" s="119"/>
      <c r="M35" s="152">
        <v>54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684</v>
      </c>
      <c r="D36" s="147">
        <v>231</v>
      </c>
      <c r="E36" s="147">
        <v>500</v>
      </c>
      <c r="F36" s="148">
        <v>136</v>
      </c>
      <c r="G36" s="183">
        <f t="shared" si="1"/>
        <v>-20</v>
      </c>
      <c r="H36" s="149"/>
      <c r="I36" s="149"/>
      <c r="J36" s="150">
        <f t="shared" si="2"/>
        <v>116</v>
      </c>
      <c r="K36" s="170">
        <f t="shared" si="3"/>
        <v>23.200000000000003</v>
      </c>
      <c r="L36" s="119"/>
      <c r="M36" s="152">
        <v>116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34122</v>
      </c>
      <c r="D37" s="163">
        <f>SUM(D27:D36)</f>
        <v>33967</v>
      </c>
      <c r="E37" s="163">
        <f>SUM(E27:E36)</f>
        <v>34377</v>
      </c>
      <c r="F37" s="163">
        <f>SUM(F27:F36)</f>
        <v>8294</v>
      </c>
      <c r="G37" s="163">
        <f>SUM(G27:G36)</f>
        <v>9385</v>
      </c>
      <c r="H37" s="163"/>
      <c r="I37" s="163"/>
      <c r="J37" s="163">
        <f t="shared" si="2"/>
        <v>17679</v>
      </c>
      <c r="K37" s="166">
        <f t="shared" si="3"/>
        <v>51.426826075573786</v>
      </c>
      <c r="L37" s="119"/>
      <c r="M37" s="167">
        <f>SUM(M27:M36)</f>
        <v>17679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2031</v>
      </c>
      <c r="D39" s="147">
        <v>2000</v>
      </c>
      <c r="E39" s="147">
        <v>2000</v>
      </c>
      <c r="F39" s="148">
        <v>601</v>
      </c>
      <c r="G39" s="183">
        <f>M39-F39</f>
        <v>600</v>
      </c>
      <c r="H39" s="149"/>
      <c r="I39" s="149"/>
      <c r="J39" s="150">
        <f t="shared" si="2"/>
        <v>1201</v>
      </c>
      <c r="K39" s="170">
        <f t="shared" si="3"/>
        <v>60.050000000000004</v>
      </c>
      <c r="L39" s="119"/>
      <c r="M39" s="152">
        <v>1201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31932</v>
      </c>
      <c r="D41" s="147">
        <v>31927</v>
      </c>
      <c r="E41" s="147">
        <v>31927</v>
      </c>
      <c r="F41" s="148">
        <v>7954</v>
      </c>
      <c r="G41" s="183">
        <f>M41-F41</f>
        <v>8962</v>
      </c>
      <c r="H41" s="149"/>
      <c r="I41" s="149"/>
      <c r="J41" s="150">
        <f t="shared" si="2"/>
        <v>16916</v>
      </c>
      <c r="K41" s="170">
        <f t="shared" si="3"/>
        <v>52.983368308954802</v>
      </c>
      <c r="L41" s="119"/>
      <c r="M41" s="152">
        <v>16916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404</v>
      </c>
      <c r="D42" s="147">
        <v>40</v>
      </c>
      <c r="E42" s="147">
        <v>450</v>
      </c>
      <c r="F42" s="148">
        <v>109</v>
      </c>
      <c r="G42" s="183">
        <f>M42-F42</f>
        <v>120</v>
      </c>
      <c r="H42" s="149"/>
      <c r="I42" s="149"/>
      <c r="J42" s="150">
        <f t="shared" si="2"/>
        <v>229</v>
      </c>
      <c r="K42" s="170">
        <f t="shared" si="3"/>
        <v>50.888888888888886</v>
      </c>
      <c r="L42" s="119"/>
      <c r="M42" s="152">
        <v>229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34367</v>
      </c>
      <c r="D43" s="163">
        <f>SUM(D38:D42)</f>
        <v>33967</v>
      </c>
      <c r="E43" s="163">
        <f>SUM(E38:E42)</f>
        <v>34377</v>
      </c>
      <c r="F43" s="163">
        <f>SUM(F38:F42)</f>
        <v>8664</v>
      </c>
      <c r="G43" s="163">
        <f>SUM(G38:G42)</f>
        <v>9682</v>
      </c>
      <c r="H43" s="163"/>
      <c r="I43" s="163"/>
      <c r="J43" s="163">
        <f t="shared" si="2"/>
        <v>18346</v>
      </c>
      <c r="K43" s="166">
        <f t="shared" si="3"/>
        <v>53.367076824621115</v>
      </c>
      <c r="L43" s="119"/>
      <c r="M43" s="167">
        <f>SUM(M38:M42)</f>
        <v>18346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2435</v>
      </c>
      <c r="D45" s="163">
        <f>D43-D41</f>
        <v>2040</v>
      </c>
      <c r="E45" s="163">
        <f>E43-E41</f>
        <v>2450</v>
      </c>
      <c r="F45" s="163">
        <f>F43-F41</f>
        <v>710</v>
      </c>
      <c r="G45" s="163">
        <f>G43-G41</f>
        <v>720</v>
      </c>
      <c r="H45" s="163"/>
      <c r="I45" s="163"/>
      <c r="J45" s="163">
        <f>SUM(F45:I45)</f>
        <v>1430</v>
      </c>
      <c r="K45" s="166">
        <f>IF(ROUND(E45,0)=0,"x",J45/E45*100)</f>
        <v>58.367346938775512</v>
      </c>
      <c r="L45" s="119"/>
      <c r="M45" s="167">
        <f>M43-M41</f>
        <v>1430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245</v>
      </c>
      <c r="D46" s="163">
        <f>D43-D37</f>
        <v>0</v>
      </c>
      <c r="E46" s="163">
        <f>E43-E37</f>
        <v>0</v>
      </c>
      <c r="F46" s="193">
        <f>F43-F37</f>
        <v>370</v>
      </c>
      <c r="G46" s="193">
        <f>G43-G37</f>
        <v>297</v>
      </c>
      <c r="H46" s="193"/>
      <c r="I46" s="193"/>
      <c r="J46" s="193">
        <f>SUM(F46:I46)</f>
        <v>667</v>
      </c>
      <c r="K46" s="194" t="str">
        <f>IF(ROUND(E46,0)=0,"x",J46/E46*100)</f>
        <v>x</v>
      </c>
      <c r="L46" s="195"/>
      <c r="M46" s="196">
        <f>M43-M37</f>
        <v>667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-31687</v>
      </c>
      <c r="D47" s="163">
        <f>D46-D41</f>
        <v>-31927</v>
      </c>
      <c r="E47" s="163">
        <f>E46-E41</f>
        <v>-31927</v>
      </c>
      <c r="F47" s="163">
        <f>F46-F41</f>
        <v>-7584</v>
      </c>
      <c r="G47" s="163">
        <f>G46-G41</f>
        <v>-8665</v>
      </c>
      <c r="H47" s="163"/>
      <c r="I47" s="163"/>
      <c r="J47" s="163">
        <f>SUM(F47:I47)</f>
        <v>-16249</v>
      </c>
      <c r="K47" s="166">
        <f>IF(ROUND(E47,0)=0,"x",J47/E47*100)</f>
        <v>50.894227456384876</v>
      </c>
      <c r="L47" s="119"/>
      <c r="M47" s="167">
        <f>M46-M41</f>
        <v>-16249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15" customHeight="1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customHeight="1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115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85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116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C1E3E-E951-4ED1-ADD7-E2B2B0D67A9C}">
  <dimension ref="A1:P53"/>
  <sheetViews>
    <sheetView showGridLines="0" workbookViewId="0">
      <selection activeCell="R1" sqref="R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117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115</v>
      </c>
      <c r="D11" s="147">
        <v>123</v>
      </c>
      <c r="E11" s="147">
        <v>118</v>
      </c>
      <c r="F11" s="148">
        <v>117.66</v>
      </c>
      <c r="G11" s="149">
        <f t="shared" ref="G11:G17" si="0">M11</f>
        <v>119</v>
      </c>
      <c r="H11" s="149"/>
      <c r="I11" s="149"/>
      <c r="J11" s="150" t="s">
        <v>25</v>
      </c>
      <c r="K11" s="151" t="s">
        <v>25</v>
      </c>
      <c r="L11" s="119"/>
      <c r="M11" s="152">
        <v>119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102.06</v>
      </c>
      <c r="D12" s="155">
        <v>100</v>
      </c>
      <c r="E12" s="155">
        <v>107.23</v>
      </c>
      <c r="F12" s="156">
        <v>107.23</v>
      </c>
      <c r="G12" s="157">
        <f t="shared" si="0"/>
        <v>108.58</v>
      </c>
      <c r="H12" s="157"/>
      <c r="I12" s="157"/>
      <c r="J12" s="158" t="s">
        <v>25</v>
      </c>
      <c r="K12" s="151" t="s">
        <v>25</v>
      </c>
      <c r="L12" s="119"/>
      <c r="M12" s="159">
        <v>108.58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33795</v>
      </c>
      <c r="D13" s="161" t="s">
        <v>25</v>
      </c>
      <c r="E13" s="161" t="s">
        <v>25</v>
      </c>
      <c r="F13" s="148">
        <v>34155</v>
      </c>
      <c r="G13" s="149">
        <f t="shared" si="0"/>
        <v>34364</v>
      </c>
      <c r="H13" s="149"/>
      <c r="I13" s="149"/>
      <c r="J13" s="150" t="s">
        <v>25</v>
      </c>
      <c r="K13" s="151" t="s">
        <v>25</v>
      </c>
      <c r="L13" s="119"/>
      <c r="M13" s="152">
        <v>34364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29932</v>
      </c>
      <c r="D14" s="161" t="s">
        <v>25</v>
      </c>
      <c r="E14" s="161" t="s">
        <v>25</v>
      </c>
      <c r="F14" s="148">
        <v>30507</v>
      </c>
      <c r="G14" s="149">
        <f t="shared" si="0"/>
        <v>30931</v>
      </c>
      <c r="H14" s="149"/>
      <c r="I14" s="149"/>
      <c r="J14" s="150" t="s">
        <v>25</v>
      </c>
      <c r="K14" s="151" t="s">
        <v>25</v>
      </c>
      <c r="L14" s="119"/>
      <c r="M14" s="152">
        <v>30931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279</v>
      </c>
      <c r="D15" s="161" t="s">
        <v>25</v>
      </c>
      <c r="E15" s="161" t="s">
        <v>25</v>
      </c>
      <c r="F15" s="148">
        <v>496</v>
      </c>
      <c r="G15" s="149">
        <f t="shared" si="0"/>
        <v>365</v>
      </c>
      <c r="H15" s="149"/>
      <c r="I15" s="149"/>
      <c r="J15" s="150" t="s">
        <v>25</v>
      </c>
      <c r="K15" s="151" t="s">
        <v>25</v>
      </c>
      <c r="L15" s="119"/>
      <c r="M15" s="152">
        <v>365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4025</v>
      </c>
      <c r="D16" s="161" t="s">
        <v>25</v>
      </c>
      <c r="E16" s="161" t="s">
        <v>25</v>
      </c>
      <c r="F16" s="148">
        <v>36003</v>
      </c>
      <c r="G16" s="149">
        <f t="shared" si="0"/>
        <v>43901</v>
      </c>
      <c r="H16" s="149"/>
      <c r="I16" s="149"/>
      <c r="J16" s="150" t="s">
        <v>25</v>
      </c>
      <c r="K16" s="151" t="s">
        <v>25</v>
      </c>
      <c r="L16" s="119"/>
      <c r="M16" s="152">
        <v>43901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15755</v>
      </c>
      <c r="D17" s="161" t="s">
        <v>25</v>
      </c>
      <c r="E17" s="161" t="s">
        <v>25</v>
      </c>
      <c r="F17" s="148">
        <v>17287</v>
      </c>
      <c r="G17" s="149">
        <f t="shared" si="0"/>
        <v>20120</v>
      </c>
      <c r="H17" s="149"/>
      <c r="I17" s="149"/>
      <c r="J17" s="150" t="s">
        <v>25</v>
      </c>
      <c r="K17" s="151" t="s">
        <v>25</v>
      </c>
      <c r="L17" s="119"/>
      <c r="M17" s="152">
        <v>20120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23922</v>
      </c>
      <c r="D18" s="163" t="s">
        <v>25</v>
      </c>
      <c r="E18" s="163" t="s">
        <v>25</v>
      </c>
      <c r="F18" s="163">
        <f>F13-F14+F15+F16+F17</f>
        <v>57434</v>
      </c>
      <c r="G18" s="163">
        <f>G13-G14+G15+G16+G17</f>
        <v>67819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67819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4048</v>
      </c>
      <c r="D19" s="161" t="s">
        <v>25</v>
      </c>
      <c r="E19" s="161" t="s">
        <v>25</v>
      </c>
      <c r="F19" s="148">
        <v>3833</v>
      </c>
      <c r="G19" s="149">
        <f>M19</f>
        <v>3619</v>
      </c>
      <c r="H19" s="149"/>
      <c r="I19" s="149"/>
      <c r="J19" s="150" t="s">
        <v>25</v>
      </c>
      <c r="K19" s="151" t="s">
        <v>25</v>
      </c>
      <c r="L19" s="119"/>
      <c r="M19" s="152">
        <v>3619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8006</v>
      </c>
      <c r="D20" s="161" t="s">
        <v>25</v>
      </c>
      <c r="E20" s="161" t="s">
        <v>25</v>
      </c>
      <c r="F20" s="148">
        <v>3572</v>
      </c>
      <c r="G20" s="149">
        <f>M20</f>
        <v>3748</v>
      </c>
      <c r="H20" s="149"/>
      <c r="I20" s="149"/>
      <c r="J20" s="150" t="s">
        <v>25</v>
      </c>
      <c r="K20" s="151" t="s">
        <v>25</v>
      </c>
      <c r="L20" s="119"/>
      <c r="M20" s="152">
        <v>3748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571</v>
      </c>
      <c r="D21" s="161" t="s">
        <v>25</v>
      </c>
      <c r="E21" s="161" t="s">
        <v>25</v>
      </c>
      <c r="F21" s="148">
        <v>5102</v>
      </c>
      <c r="G21" s="149">
        <f>M21</f>
        <v>5102</v>
      </c>
      <c r="H21" s="149"/>
      <c r="I21" s="149"/>
      <c r="J21" s="150" t="s">
        <v>25</v>
      </c>
      <c r="K21" s="151" t="s">
        <v>25</v>
      </c>
      <c r="L21" s="119"/>
      <c r="M21" s="152">
        <v>5102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11263</v>
      </c>
      <c r="D22" s="161" t="s">
        <v>25</v>
      </c>
      <c r="E22" s="161" t="s">
        <v>25</v>
      </c>
      <c r="F22" s="148">
        <v>44815</v>
      </c>
      <c r="G22" s="149">
        <f>M22</f>
        <v>53935</v>
      </c>
      <c r="H22" s="149"/>
      <c r="I22" s="149"/>
      <c r="J22" s="150" t="s">
        <v>25</v>
      </c>
      <c r="K22" s="151" t="s">
        <v>25</v>
      </c>
      <c r="L22" s="119"/>
      <c r="M22" s="152">
        <v>53935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82753</v>
      </c>
      <c r="D24" s="163">
        <v>80850</v>
      </c>
      <c r="E24" s="163">
        <v>80850</v>
      </c>
      <c r="F24" s="163">
        <v>20516</v>
      </c>
      <c r="G24" s="164">
        <f t="shared" ref="G24:G36" si="1">M24-F24</f>
        <v>20752</v>
      </c>
      <c r="H24" s="164"/>
      <c r="I24" s="164"/>
      <c r="J24" s="163">
        <f t="shared" ref="J24:J43" si="2">SUM(F24:I24)</f>
        <v>41268</v>
      </c>
      <c r="K24" s="166">
        <f t="shared" ref="K24:K43" si="3">IF(E24=0,"x",J24/E24*100)</f>
        <v>51.042671614100186</v>
      </c>
      <c r="L24" s="119"/>
      <c r="M24" s="165">
        <v>41268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1116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9900</v>
      </c>
      <c r="D26" s="172">
        <v>25283</v>
      </c>
      <c r="E26" s="172">
        <v>25283</v>
      </c>
      <c r="F26" s="173">
        <v>6321</v>
      </c>
      <c r="G26" s="174">
        <f t="shared" si="1"/>
        <v>6321</v>
      </c>
      <c r="H26" s="175"/>
      <c r="I26" s="175"/>
      <c r="J26" s="176">
        <f t="shared" si="2"/>
        <v>12642</v>
      </c>
      <c r="K26" s="177">
        <f t="shared" si="3"/>
        <v>50.001977613416123</v>
      </c>
      <c r="L26" s="120"/>
      <c r="M26" s="178">
        <v>12642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9234</v>
      </c>
      <c r="D27" s="181">
        <v>8100</v>
      </c>
      <c r="E27" s="181">
        <v>8230</v>
      </c>
      <c r="F27" s="182">
        <v>2817</v>
      </c>
      <c r="G27" s="183">
        <f t="shared" si="1"/>
        <v>2495</v>
      </c>
      <c r="H27" s="183"/>
      <c r="I27" s="183"/>
      <c r="J27" s="184">
        <f t="shared" si="2"/>
        <v>5312</v>
      </c>
      <c r="K27" s="185">
        <f t="shared" si="3"/>
        <v>64.544349939246658</v>
      </c>
      <c r="L27" s="119"/>
      <c r="M27" s="186">
        <v>5312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3999</v>
      </c>
      <c r="D28" s="147">
        <v>3980</v>
      </c>
      <c r="E28" s="147">
        <v>4300</v>
      </c>
      <c r="F28" s="148">
        <v>1754</v>
      </c>
      <c r="G28" s="183">
        <f t="shared" si="1"/>
        <v>784</v>
      </c>
      <c r="H28" s="149"/>
      <c r="I28" s="149"/>
      <c r="J28" s="150">
        <f t="shared" si="2"/>
        <v>2538</v>
      </c>
      <c r="K28" s="170">
        <f t="shared" si="3"/>
        <v>59.02325581395349</v>
      </c>
      <c r="L28" s="119"/>
      <c r="M28" s="152">
        <v>2538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1071</v>
      </c>
      <c r="D30" s="147">
        <v>1010</v>
      </c>
      <c r="E30" s="147">
        <v>1210</v>
      </c>
      <c r="F30" s="148">
        <v>274</v>
      </c>
      <c r="G30" s="183">
        <f t="shared" si="1"/>
        <v>54</v>
      </c>
      <c r="H30" s="149"/>
      <c r="I30" s="149"/>
      <c r="J30" s="150">
        <f t="shared" si="2"/>
        <v>328</v>
      </c>
      <c r="K30" s="170">
        <f t="shared" si="3"/>
        <v>27.107438016528924</v>
      </c>
      <c r="L30" s="119"/>
      <c r="M30" s="152">
        <v>328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3772</v>
      </c>
      <c r="D31" s="147">
        <v>4115</v>
      </c>
      <c r="E31" s="147">
        <v>4115</v>
      </c>
      <c r="F31" s="148">
        <v>763</v>
      </c>
      <c r="G31" s="183">
        <f t="shared" si="1"/>
        <v>844</v>
      </c>
      <c r="H31" s="149"/>
      <c r="I31" s="149"/>
      <c r="J31" s="150">
        <f t="shared" si="2"/>
        <v>1607</v>
      </c>
      <c r="K31" s="170">
        <f t="shared" si="3"/>
        <v>39.05224787363305</v>
      </c>
      <c r="L31" s="119"/>
      <c r="M31" s="152">
        <v>1607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52075</v>
      </c>
      <c r="D32" s="147">
        <v>51720</v>
      </c>
      <c r="E32" s="147">
        <v>51720</v>
      </c>
      <c r="F32" s="148">
        <v>12529</v>
      </c>
      <c r="G32" s="183">
        <f t="shared" si="1"/>
        <v>13100</v>
      </c>
      <c r="H32" s="149"/>
      <c r="I32" s="149"/>
      <c r="J32" s="150">
        <f t="shared" si="2"/>
        <v>25629</v>
      </c>
      <c r="K32" s="170">
        <f t="shared" si="3"/>
        <v>49.553364269141532</v>
      </c>
      <c r="L32" s="119"/>
      <c r="M32" s="152">
        <v>25629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18690</v>
      </c>
      <c r="D33" s="147">
        <v>18167</v>
      </c>
      <c r="E33" s="147">
        <v>18167</v>
      </c>
      <c r="F33" s="148">
        <v>4576</v>
      </c>
      <c r="G33" s="183">
        <f t="shared" si="1"/>
        <v>4741</v>
      </c>
      <c r="H33" s="149"/>
      <c r="I33" s="149"/>
      <c r="J33" s="150">
        <f t="shared" si="2"/>
        <v>9317</v>
      </c>
      <c r="K33" s="170">
        <f t="shared" si="3"/>
        <v>51.285297517476749</v>
      </c>
      <c r="L33" s="119"/>
      <c r="M33" s="152">
        <v>9317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827</v>
      </c>
      <c r="D35" s="147">
        <v>853</v>
      </c>
      <c r="E35" s="147">
        <v>853</v>
      </c>
      <c r="F35" s="148">
        <v>215</v>
      </c>
      <c r="G35" s="183">
        <f t="shared" si="1"/>
        <v>214</v>
      </c>
      <c r="H35" s="149"/>
      <c r="I35" s="149"/>
      <c r="J35" s="150">
        <f t="shared" si="2"/>
        <v>429</v>
      </c>
      <c r="K35" s="170">
        <f t="shared" si="3"/>
        <v>50.293083235638925</v>
      </c>
      <c r="L35" s="119"/>
      <c r="M35" s="152">
        <v>429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1807</v>
      </c>
      <c r="D36" s="147">
        <v>1057</v>
      </c>
      <c r="E36" s="147">
        <v>1057</v>
      </c>
      <c r="F36" s="148">
        <v>210</v>
      </c>
      <c r="G36" s="183">
        <f t="shared" si="1"/>
        <v>-44</v>
      </c>
      <c r="H36" s="149"/>
      <c r="I36" s="149"/>
      <c r="J36" s="150">
        <f t="shared" si="2"/>
        <v>166</v>
      </c>
      <c r="K36" s="170">
        <f t="shared" si="3"/>
        <v>15.704824976348156</v>
      </c>
      <c r="L36" s="119"/>
      <c r="M36" s="152">
        <v>166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91476</v>
      </c>
      <c r="D37" s="163">
        <f>SUM(D27:D36)</f>
        <v>89002</v>
      </c>
      <c r="E37" s="163">
        <f>SUM(E27:E36)</f>
        <v>89652</v>
      </c>
      <c r="F37" s="163">
        <f>SUM(F27:F36)</f>
        <v>23138</v>
      </c>
      <c r="G37" s="163">
        <f>SUM(G27:G36)</f>
        <v>22188</v>
      </c>
      <c r="H37" s="163"/>
      <c r="I37" s="163"/>
      <c r="J37" s="163">
        <f t="shared" si="2"/>
        <v>45326</v>
      </c>
      <c r="K37" s="166">
        <f t="shared" si="3"/>
        <v>50.557712042118418</v>
      </c>
      <c r="L37" s="119"/>
      <c r="M37" s="167">
        <f>SUM(M27:M36)</f>
        <v>45326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7860</v>
      </c>
      <c r="D39" s="147">
        <v>7450</v>
      </c>
      <c r="E39" s="147">
        <v>7900</v>
      </c>
      <c r="F39" s="148">
        <v>2515</v>
      </c>
      <c r="G39" s="183">
        <f>M39-F39</f>
        <v>2552</v>
      </c>
      <c r="H39" s="149"/>
      <c r="I39" s="149"/>
      <c r="J39" s="150">
        <f t="shared" si="2"/>
        <v>5067</v>
      </c>
      <c r="K39" s="170">
        <f t="shared" si="3"/>
        <v>64.139240506329116</v>
      </c>
      <c r="L39" s="119"/>
      <c r="M39" s="152">
        <v>5067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82753</v>
      </c>
      <c r="D41" s="147">
        <v>80850</v>
      </c>
      <c r="E41" s="147">
        <v>81050</v>
      </c>
      <c r="F41" s="148">
        <v>20516</v>
      </c>
      <c r="G41" s="183">
        <f>M41-F41</f>
        <v>20752</v>
      </c>
      <c r="H41" s="149"/>
      <c r="I41" s="149"/>
      <c r="J41" s="150">
        <f t="shared" si="2"/>
        <v>41268</v>
      </c>
      <c r="K41" s="170">
        <f t="shared" si="3"/>
        <v>50.916718075262182</v>
      </c>
      <c r="L41" s="119"/>
      <c r="M41" s="152">
        <v>41268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897</v>
      </c>
      <c r="D42" s="147">
        <v>702</v>
      </c>
      <c r="E42" s="147">
        <v>702</v>
      </c>
      <c r="F42" s="148">
        <v>186</v>
      </c>
      <c r="G42" s="183">
        <f>M42-F42</f>
        <v>222</v>
      </c>
      <c r="H42" s="149"/>
      <c r="I42" s="149"/>
      <c r="J42" s="150">
        <f t="shared" si="2"/>
        <v>408</v>
      </c>
      <c r="K42" s="170">
        <f t="shared" si="3"/>
        <v>58.119658119658126</v>
      </c>
      <c r="L42" s="119"/>
      <c r="M42" s="152">
        <v>408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91510</v>
      </c>
      <c r="D43" s="163">
        <f>SUM(D38:D42)</f>
        <v>89002</v>
      </c>
      <c r="E43" s="163">
        <f>SUM(E38:E42)</f>
        <v>89652</v>
      </c>
      <c r="F43" s="163">
        <f>SUM(F38:F42)</f>
        <v>23217</v>
      </c>
      <c r="G43" s="163">
        <f>SUM(G38:G42)</f>
        <v>23526</v>
      </c>
      <c r="H43" s="163"/>
      <c r="I43" s="163"/>
      <c r="J43" s="163">
        <f t="shared" si="2"/>
        <v>46743</v>
      </c>
      <c r="K43" s="166">
        <f t="shared" si="3"/>
        <v>52.138267969482001</v>
      </c>
      <c r="L43" s="119"/>
      <c r="M43" s="167">
        <f>SUM(M38:M42)</f>
        <v>46743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8757</v>
      </c>
      <c r="D45" s="163">
        <f>D43-D41</f>
        <v>8152</v>
      </c>
      <c r="E45" s="163">
        <f>E43-E41</f>
        <v>8602</v>
      </c>
      <c r="F45" s="163">
        <f>F43-F41</f>
        <v>2701</v>
      </c>
      <c r="G45" s="163">
        <f>G43-G41</f>
        <v>2774</v>
      </c>
      <c r="H45" s="163"/>
      <c r="I45" s="163"/>
      <c r="J45" s="163">
        <f>SUM(F45:I45)</f>
        <v>5475</v>
      </c>
      <c r="K45" s="166">
        <f>IF(ROUND(E45,0)=0,"x",J45/E45*100)</f>
        <v>63.64798883980469</v>
      </c>
      <c r="L45" s="119"/>
      <c r="M45" s="167">
        <f>M43-M41</f>
        <v>5475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34</v>
      </c>
      <c r="D46" s="163">
        <f>D43-D37</f>
        <v>0</v>
      </c>
      <c r="E46" s="163">
        <f>E43-E37</f>
        <v>0</v>
      </c>
      <c r="F46" s="193">
        <f>F43-F37</f>
        <v>79</v>
      </c>
      <c r="G46" s="193">
        <f>G43-G37</f>
        <v>1338</v>
      </c>
      <c r="H46" s="193"/>
      <c r="I46" s="193"/>
      <c r="J46" s="193">
        <f>SUM(F46:I46)</f>
        <v>1417</v>
      </c>
      <c r="K46" s="194" t="str">
        <f>IF(ROUND(E46,0)=0,"x",J46/E46*100)</f>
        <v>x</v>
      </c>
      <c r="L46" s="195"/>
      <c r="M46" s="196">
        <f>M43-M37</f>
        <v>1417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-82719</v>
      </c>
      <c r="D47" s="163">
        <f>D46-D41</f>
        <v>-80850</v>
      </c>
      <c r="E47" s="163">
        <f>E46-E41</f>
        <v>-81050</v>
      </c>
      <c r="F47" s="163">
        <f>F46-F41</f>
        <v>-20437</v>
      </c>
      <c r="G47" s="163">
        <f>G46-G41</f>
        <v>-19414</v>
      </c>
      <c r="H47" s="163"/>
      <c r="I47" s="163"/>
      <c r="J47" s="163">
        <f>SUM(F47:I47)</f>
        <v>-39851</v>
      </c>
      <c r="K47" s="166">
        <f>IF(ROUND(E47,0)=0,"x",J47/E47*100)</f>
        <v>49.16841455891425</v>
      </c>
      <c r="L47" s="119"/>
      <c r="M47" s="167">
        <f>M46-M41</f>
        <v>-39851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15" customHeight="1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customHeight="1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118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108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119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9EB6D-8228-4D14-A535-4A38E823DD6D}">
  <dimension ref="A1:P53"/>
  <sheetViews>
    <sheetView showGridLines="0" workbookViewId="0">
      <selection activeCell="U1" sqref="U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120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56</v>
      </c>
      <c r="D11" s="147">
        <v>59</v>
      </c>
      <c r="E11" s="147">
        <v>59</v>
      </c>
      <c r="F11" s="148">
        <v>58</v>
      </c>
      <c r="G11" s="149">
        <f t="shared" ref="G11:G17" si="0">M11</f>
        <v>59</v>
      </c>
      <c r="H11" s="149"/>
      <c r="I11" s="149"/>
      <c r="J11" s="150" t="s">
        <v>25</v>
      </c>
      <c r="K11" s="151" t="s">
        <v>25</v>
      </c>
      <c r="L11" s="119"/>
      <c r="M11" s="152">
        <v>59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50.96</v>
      </c>
      <c r="D12" s="155">
        <v>53</v>
      </c>
      <c r="E12" s="155">
        <v>53</v>
      </c>
      <c r="F12" s="156">
        <v>53.899000000000001</v>
      </c>
      <c r="G12" s="157">
        <f t="shared" si="0"/>
        <v>55.067</v>
      </c>
      <c r="H12" s="157"/>
      <c r="I12" s="157"/>
      <c r="J12" s="158" t="s">
        <v>25</v>
      </c>
      <c r="K12" s="151" t="s">
        <v>25</v>
      </c>
      <c r="L12" s="119"/>
      <c r="M12" s="159">
        <v>55.067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22180</v>
      </c>
      <c r="D13" s="161" t="s">
        <v>25</v>
      </c>
      <c r="E13" s="161" t="s">
        <v>25</v>
      </c>
      <c r="F13" s="148">
        <v>22258</v>
      </c>
      <c r="G13" s="149">
        <f t="shared" si="0"/>
        <v>20756</v>
      </c>
      <c r="H13" s="149"/>
      <c r="I13" s="149"/>
      <c r="J13" s="150" t="s">
        <v>25</v>
      </c>
      <c r="K13" s="151" t="s">
        <v>25</v>
      </c>
      <c r="L13" s="119"/>
      <c r="M13" s="152">
        <v>20756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16956</v>
      </c>
      <c r="D14" s="161" t="s">
        <v>25</v>
      </c>
      <c r="E14" s="161" t="s">
        <v>25</v>
      </c>
      <c r="F14" s="148">
        <v>17263</v>
      </c>
      <c r="G14" s="149">
        <f t="shared" si="0"/>
        <v>16091</v>
      </c>
      <c r="H14" s="149"/>
      <c r="I14" s="149"/>
      <c r="J14" s="150" t="s">
        <v>25</v>
      </c>
      <c r="K14" s="151" t="s">
        <v>25</v>
      </c>
      <c r="L14" s="119"/>
      <c r="M14" s="152">
        <v>16091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121</v>
      </c>
      <c r="D15" s="161" t="s">
        <v>25</v>
      </c>
      <c r="E15" s="161" t="s">
        <v>25</v>
      </c>
      <c r="F15" s="148">
        <v>82</v>
      </c>
      <c r="G15" s="149">
        <f t="shared" si="0"/>
        <v>26</v>
      </c>
      <c r="H15" s="149"/>
      <c r="I15" s="149"/>
      <c r="J15" s="150" t="s">
        <v>25</v>
      </c>
      <c r="K15" s="151" t="s">
        <v>25</v>
      </c>
      <c r="L15" s="119"/>
      <c r="M15" s="152">
        <v>26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2116</v>
      </c>
      <c r="D16" s="161" t="s">
        <v>25</v>
      </c>
      <c r="E16" s="161" t="s">
        <v>25</v>
      </c>
      <c r="F16" s="148">
        <v>17819</v>
      </c>
      <c r="G16" s="149">
        <f t="shared" si="0"/>
        <v>22901</v>
      </c>
      <c r="H16" s="149"/>
      <c r="I16" s="149"/>
      <c r="J16" s="150" t="s">
        <v>25</v>
      </c>
      <c r="K16" s="151" t="s">
        <v>25</v>
      </c>
      <c r="L16" s="119"/>
      <c r="M16" s="152">
        <v>22901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9381</v>
      </c>
      <c r="D17" s="161" t="s">
        <v>25</v>
      </c>
      <c r="E17" s="161" t="s">
        <v>25</v>
      </c>
      <c r="F17" s="148">
        <v>7767</v>
      </c>
      <c r="G17" s="149">
        <f t="shared" si="0"/>
        <v>8841</v>
      </c>
      <c r="H17" s="149"/>
      <c r="I17" s="149"/>
      <c r="J17" s="150" t="s">
        <v>25</v>
      </c>
      <c r="K17" s="151" t="s">
        <v>25</v>
      </c>
      <c r="L17" s="119"/>
      <c r="M17" s="152">
        <v>8841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16842</v>
      </c>
      <c r="D18" s="163" t="s">
        <v>25</v>
      </c>
      <c r="E18" s="163" t="s">
        <v>25</v>
      </c>
      <c r="F18" s="163">
        <f>F13-F14+F15+F16+F17</f>
        <v>30663</v>
      </c>
      <c r="G18" s="163">
        <f>G13-G14+G15+G16+G17</f>
        <v>36433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36433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5241</v>
      </c>
      <c r="D19" s="161" t="s">
        <v>25</v>
      </c>
      <c r="E19" s="161" t="s">
        <v>25</v>
      </c>
      <c r="F19" s="148">
        <v>5008</v>
      </c>
      <c r="G19" s="149">
        <f>M19</f>
        <v>4710</v>
      </c>
      <c r="H19" s="149"/>
      <c r="I19" s="149"/>
      <c r="J19" s="150" t="s">
        <v>25</v>
      </c>
      <c r="K19" s="151" t="s">
        <v>25</v>
      </c>
      <c r="L19" s="119"/>
      <c r="M19" s="152">
        <v>4710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5505</v>
      </c>
      <c r="D20" s="161" t="s">
        <v>25</v>
      </c>
      <c r="E20" s="161" t="s">
        <v>25</v>
      </c>
      <c r="F20" s="148">
        <v>2564</v>
      </c>
      <c r="G20" s="149">
        <f>M20</f>
        <v>2774</v>
      </c>
      <c r="H20" s="149"/>
      <c r="I20" s="149"/>
      <c r="J20" s="150" t="s">
        <v>25</v>
      </c>
      <c r="K20" s="151" t="s">
        <v>25</v>
      </c>
      <c r="L20" s="119"/>
      <c r="M20" s="152">
        <v>2774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55</v>
      </c>
      <c r="D21" s="161" t="s">
        <v>25</v>
      </c>
      <c r="E21" s="161" t="s">
        <v>25</v>
      </c>
      <c r="F21" s="148">
        <v>958</v>
      </c>
      <c r="G21" s="149">
        <f>M21</f>
        <v>958</v>
      </c>
      <c r="H21" s="149"/>
      <c r="I21" s="149"/>
      <c r="J21" s="150" t="s">
        <v>25</v>
      </c>
      <c r="K21" s="151" t="s">
        <v>25</v>
      </c>
      <c r="L21" s="119"/>
      <c r="M21" s="152">
        <v>958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6003</v>
      </c>
      <c r="D22" s="161" t="s">
        <v>25</v>
      </c>
      <c r="E22" s="161" t="s">
        <v>25</v>
      </c>
      <c r="F22" s="148">
        <v>22065</v>
      </c>
      <c r="G22" s="149">
        <f>M22</f>
        <v>27954</v>
      </c>
      <c r="H22" s="149"/>
      <c r="I22" s="149"/>
      <c r="J22" s="150" t="s">
        <v>25</v>
      </c>
      <c r="K22" s="151" t="s">
        <v>25</v>
      </c>
      <c r="L22" s="119"/>
      <c r="M22" s="152">
        <v>27954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41469</v>
      </c>
      <c r="D24" s="163">
        <v>37733</v>
      </c>
      <c r="E24" s="163">
        <v>37733</v>
      </c>
      <c r="F24" s="163">
        <v>10392</v>
      </c>
      <c r="G24" s="164">
        <f t="shared" ref="G24:G36" si="1">M24-F24</f>
        <v>11358</v>
      </c>
      <c r="H24" s="164"/>
      <c r="I24" s="164"/>
      <c r="J24" s="163">
        <f t="shared" ref="J24:J43" si="2">SUM(F24:I24)</f>
        <v>21750</v>
      </c>
      <c r="K24" s="166">
        <f t="shared" ref="K24:K43" si="3">IF(E24=0,"x",J24/E24*100)</f>
        <v>57.641851959822965</v>
      </c>
      <c r="L24" s="119"/>
      <c r="M24" s="165">
        <v>21750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0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6834</v>
      </c>
      <c r="D26" s="172">
        <v>12726</v>
      </c>
      <c r="E26" s="172">
        <v>12726</v>
      </c>
      <c r="F26" s="173">
        <v>3182</v>
      </c>
      <c r="G26" s="174">
        <f t="shared" si="1"/>
        <v>3181</v>
      </c>
      <c r="H26" s="175"/>
      <c r="I26" s="175"/>
      <c r="J26" s="176">
        <f t="shared" si="2"/>
        <v>6363</v>
      </c>
      <c r="K26" s="177">
        <f t="shared" si="3"/>
        <v>50</v>
      </c>
      <c r="L26" s="120"/>
      <c r="M26" s="178">
        <v>6363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4170</v>
      </c>
      <c r="D27" s="181">
        <v>3803</v>
      </c>
      <c r="E27" s="181">
        <v>3803</v>
      </c>
      <c r="F27" s="182">
        <v>962</v>
      </c>
      <c r="G27" s="183">
        <f t="shared" si="1"/>
        <v>690</v>
      </c>
      <c r="H27" s="183"/>
      <c r="I27" s="183"/>
      <c r="J27" s="184">
        <f t="shared" si="2"/>
        <v>1652</v>
      </c>
      <c r="K27" s="185">
        <f t="shared" si="3"/>
        <v>43.439389955298445</v>
      </c>
      <c r="L27" s="119"/>
      <c r="M27" s="186">
        <v>1652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2327</v>
      </c>
      <c r="D28" s="147">
        <v>2158</v>
      </c>
      <c r="E28" s="147">
        <v>2158</v>
      </c>
      <c r="F28" s="148">
        <v>1136</v>
      </c>
      <c r="G28" s="183">
        <f t="shared" si="1"/>
        <v>302</v>
      </c>
      <c r="H28" s="149"/>
      <c r="I28" s="149"/>
      <c r="J28" s="150">
        <f t="shared" si="2"/>
        <v>1438</v>
      </c>
      <c r="K28" s="170">
        <f t="shared" si="3"/>
        <v>66.635773864689526</v>
      </c>
      <c r="L28" s="119"/>
      <c r="M28" s="152">
        <v>1438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887</v>
      </c>
      <c r="D30" s="147">
        <v>675</v>
      </c>
      <c r="E30" s="147">
        <v>675</v>
      </c>
      <c r="F30" s="148">
        <v>61</v>
      </c>
      <c r="G30" s="183">
        <f t="shared" si="1"/>
        <v>92</v>
      </c>
      <c r="H30" s="149"/>
      <c r="I30" s="149"/>
      <c r="J30" s="150">
        <f t="shared" si="2"/>
        <v>153</v>
      </c>
      <c r="K30" s="170">
        <f t="shared" si="3"/>
        <v>22.666666666666664</v>
      </c>
      <c r="L30" s="119"/>
      <c r="M30" s="152">
        <v>153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1879</v>
      </c>
      <c r="D31" s="147">
        <v>1811</v>
      </c>
      <c r="E31" s="147">
        <v>1811</v>
      </c>
      <c r="F31" s="148">
        <v>590</v>
      </c>
      <c r="G31" s="183">
        <f t="shared" si="1"/>
        <v>1014</v>
      </c>
      <c r="H31" s="149"/>
      <c r="I31" s="149"/>
      <c r="J31" s="150">
        <f t="shared" si="2"/>
        <v>1604</v>
      </c>
      <c r="K31" s="170">
        <f t="shared" si="3"/>
        <v>88.56985091109884</v>
      </c>
      <c r="L31" s="119"/>
      <c r="M31" s="152">
        <v>1604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25746</v>
      </c>
      <c r="D32" s="147">
        <v>24109</v>
      </c>
      <c r="E32" s="147">
        <v>24109</v>
      </c>
      <c r="F32" s="148">
        <v>6611</v>
      </c>
      <c r="G32" s="183">
        <f t="shared" si="1"/>
        <v>7515</v>
      </c>
      <c r="H32" s="149"/>
      <c r="I32" s="149"/>
      <c r="J32" s="150">
        <f t="shared" si="2"/>
        <v>14126</v>
      </c>
      <c r="K32" s="170">
        <f t="shared" si="3"/>
        <v>58.592226969181638</v>
      </c>
      <c r="L32" s="119"/>
      <c r="M32" s="152">
        <v>14126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9343</v>
      </c>
      <c r="D33" s="147">
        <v>9266</v>
      </c>
      <c r="E33" s="147">
        <v>9266</v>
      </c>
      <c r="F33" s="148">
        <v>2389</v>
      </c>
      <c r="G33" s="183">
        <f t="shared" si="1"/>
        <v>2691</v>
      </c>
      <c r="H33" s="149"/>
      <c r="I33" s="149"/>
      <c r="J33" s="150">
        <f t="shared" si="2"/>
        <v>5080</v>
      </c>
      <c r="K33" s="170">
        <f t="shared" si="3"/>
        <v>54.824088063889484</v>
      </c>
      <c r="L33" s="119"/>
      <c r="M33" s="152">
        <v>5080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29</v>
      </c>
      <c r="H34" s="149"/>
      <c r="I34" s="149"/>
      <c r="J34" s="150">
        <f t="shared" si="2"/>
        <v>29</v>
      </c>
      <c r="K34" s="170" t="str">
        <f t="shared" si="3"/>
        <v>x</v>
      </c>
      <c r="L34" s="119"/>
      <c r="M34" s="152">
        <v>29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651</v>
      </c>
      <c r="D35" s="147">
        <v>756</v>
      </c>
      <c r="E35" s="147">
        <v>798</v>
      </c>
      <c r="F35" s="148">
        <v>193</v>
      </c>
      <c r="G35" s="183">
        <f t="shared" si="1"/>
        <v>329</v>
      </c>
      <c r="H35" s="149"/>
      <c r="I35" s="149"/>
      <c r="J35" s="150">
        <f t="shared" si="2"/>
        <v>522</v>
      </c>
      <c r="K35" s="170">
        <f t="shared" si="3"/>
        <v>65.413533834586474</v>
      </c>
      <c r="L35" s="119"/>
      <c r="M35" s="152">
        <v>522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1028</v>
      </c>
      <c r="D36" s="147">
        <v>412</v>
      </c>
      <c r="E36" s="147">
        <v>370</v>
      </c>
      <c r="F36" s="104">
        <v>-52</v>
      </c>
      <c r="G36" s="208">
        <f t="shared" si="1"/>
        <v>-9</v>
      </c>
      <c r="H36" s="149"/>
      <c r="I36" s="149"/>
      <c r="J36" s="150">
        <f t="shared" si="2"/>
        <v>-61</v>
      </c>
      <c r="K36" s="170">
        <f t="shared" si="3"/>
        <v>-16.486486486486488</v>
      </c>
      <c r="L36" s="119"/>
      <c r="M36" s="209">
        <v>-61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46032</v>
      </c>
      <c r="D37" s="163">
        <f>SUM(D27:D36)</f>
        <v>42990</v>
      </c>
      <c r="E37" s="163">
        <f>SUM(E27:E36)</f>
        <v>42990</v>
      </c>
      <c r="F37" s="163">
        <f>SUM(F27:F36)</f>
        <v>11890</v>
      </c>
      <c r="G37" s="163">
        <f>SUM(G27:G36)</f>
        <v>12653</v>
      </c>
      <c r="H37" s="163"/>
      <c r="I37" s="163"/>
      <c r="J37" s="163">
        <f t="shared" si="2"/>
        <v>24543</v>
      </c>
      <c r="K37" s="166">
        <f t="shared" si="3"/>
        <v>57.09002093510118</v>
      </c>
      <c r="L37" s="119"/>
      <c r="M37" s="167">
        <f>SUM(M27:M36)</f>
        <v>24543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3238</v>
      </c>
      <c r="D39" s="147">
        <v>3410</v>
      </c>
      <c r="E39" s="147">
        <v>3410</v>
      </c>
      <c r="F39" s="148">
        <v>934</v>
      </c>
      <c r="G39" s="183">
        <f>M39-F39</f>
        <v>877</v>
      </c>
      <c r="H39" s="149"/>
      <c r="I39" s="149"/>
      <c r="J39" s="150">
        <f t="shared" si="2"/>
        <v>1811</v>
      </c>
      <c r="K39" s="170">
        <f t="shared" si="3"/>
        <v>53.10850439882698</v>
      </c>
      <c r="L39" s="119"/>
      <c r="M39" s="152">
        <v>1811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41469</v>
      </c>
      <c r="D41" s="147">
        <v>37733</v>
      </c>
      <c r="E41" s="147">
        <v>37733</v>
      </c>
      <c r="F41" s="148">
        <v>10392</v>
      </c>
      <c r="G41" s="183">
        <f>M41-F41</f>
        <v>11358</v>
      </c>
      <c r="H41" s="149"/>
      <c r="I41" s="149"/>
      <c r="J41" s="150">
        <f t="shared" si="2"/>
        <v>21750</v>
      </c>
      <c r="K41" s="170">
        <f t="shared" si="3"/>
        <v>57.641851959822965</v>
      </c>
      <c r="L41" s="119"/>
      <c r="M41" s="152">
        <v>21750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1363</v>
      </c>
      <c r="D42" s="147">
        <v>1847</v>
      </c>
      <c r="E42" s="147">
        <v>1847</v>
      </c>
      <c r="F42" s="148">
        <v>592</v>
      </c>
      <c r="G42" s="183">
        <f>M42-F42</f>
        <v>426</v>
      </c>
      <c r="H42" s="149"/>
      <c r="I42" s="149"/>
      <c r="J42" s="150">
        <f t="shared" si="2"/>
        <v>1018</v>
      </c>
      <c r="K42" s="170">
        <f t="shared" si="3"/>
        <v>55.116404981050351</v>
      </c>
      <c r="L42" s="119"/>
      <c r="M42" s="152">
        <v>1018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46070</v>
      </c>
      <c r="D43" s="163">
        <f>SUM(D38:D42)</f>
        <v>42990</v>
      </c>
      <c r="E43" s="163">
        <f>SUM(E38:E42)</f>
        <v>42990</v>
      </c>
      <c r="F43" s="163">
        <f>SUM(F38:F42)</f>
        <v>11918</v>
      </c>
      <c r="G43" s="163">
        <f>SUM(G38:G42)</f>
        <v>12661</v>
      </c>
      <c r="H43" s="163"/>
      <c r="I43" s="163"/>
      <c r="J43" s="163">
        <f t="shared" si="2"/>
        <v>24579</v>
      </c>
      <c r="K43" s="166">
        <f t="shared" si="3"/>
        <v>57.173761339846472</v>
      </c>
      <c r="L43" s="119"/>
      <c r="M43" s="167">
        <f>SUM(M38:M42)</f>
        <v>24579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4601</v>
      </c>
      <c r="D45" s="163">
        <f>D43-D41</f>
        <v>5257</v>
      </c>
      <c r="E45" s="163">
        <f>E43-E41</f>
        <v>5257</v>
      </c>
      <c r="F45" s="163">
        <f>F43-F41</f>
        <v>1526</v>
      </c>
      <c r="G45" s="163">
        <f>G43-G41</f>
        <v>1303</v>
      </c>
      <c r="H45" s="163"/>
      <c r="I45" s="163"/>
      <c r="J45" s="163">
        <f>SUM(F45:I45)</f>
        <v>2829</v>
      </c>
      <c r="K45" s="166">
        <f>IF(ROUND(E45,0)=0,"x",J45/E45*100)</f>
        <v>53.813962335933041</v>
      </c>
      <c r="L45" s="119"/>
      <c r="M45" s="167">
        <f>M43-M41</f>
        <v>2829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38</v>
      </c>
      <c r="D46" s="163">
        <f>D43-D37</f>
        <v>0</v>
      </c>
      <c r="E46" s="163">
        <f>E43-E37</f>
        <v>0</v>
      </c>
      <c r="F46" s="193">
        <f>F43-F37</f>
        <v>28</v>
      </c>
      <c r="G46" s="193">
        <f>G43-G37</f>
        <v>8</v>
      </c>
      <c r="H46" s="193"/>
      <c r="I46" s="193"/>
      <c r="J46" s="193">
        <f>SUM(F46:I46)</f>
        <v>36</v>
      </c>
      <c r="K46" s="194" t="str">
        <f>IF(ROUND(E46,0)=0,"x",J46/E46*100)</f>
        <v>x</v>
      </c>
      <c r="L46" s="195"/>
      <c r="M46" s="196">
        <f>M43-M37</f>
        <v>36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-41431</v>
      </c>
      <c r="D47" s="163">
        <f>D46-D41</f>
        <v>-37733</v>
      </c>
      <c r="E47" s="163">
        <f>E46-E41</f>
        <v>-37733</v>
      </c>
      <c r="F47" s="163">
        <f>F46-F41</f>
        <v>-10364</v>
      </c>
      <c r="G47" s="163">
        <f>G46-G41</f>
        <v>-11350</v>
      </c>
      <c r="H47" s="163"/>
      <c r="I47" s="163"/>
      <c r="J47" s="163">
        <f>SUM(F47:I47)</f>
        <v>-21714</v>
      </c>
      <c r="K47" s="166">
        <f>IF(ROUND(E47,0)=0,"x",J47/E47*100)</f>
        <v>57.54644475657912</v>
      </c>
      <c r="L47" s="119"/>
      <c r="M47" s="167">
        <f>M46-M41</f>
        <v>-21714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15" customHeight="1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customHeight="1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121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108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122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A60F1-8C79-4BCD-8998-7FA9E98EF3FB}">
  <dimension ref="A1:P53"/>
  <sheetViews>
    <sheetView showGridLines="0" workbookViewId="0">
      <selection activeCell="T1" sqref="T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123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95</v>
      </c>
      <c r="D11" s="147">
        <v>96</v>
      </c>
      <c r="E11" s="147">
        <v>96</v>
      </c>
      <c r="F11" s="148">
        <v>91</v>
      </c>
      <c r="G11" s="149">
        <f t="shared" ref="G11:G17" si="0">M11</f>
        <v>90</v>
      </c>
      <c r="H11" s="149"/>
      <c r="I11" s="149"/>
      <c r="J11" s="150" t="s">
        <v>25</v>
      </c>
      <c r="K11" s="151" t="s">
        <v>25</v>
      </c>
      <c r="L11" s="119"/>
      <c r="M11" s="152">
        <v>90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89</v>
      </c>
      <c r="D12" s="155">
        <v>101</v>
      </c>
      <c r="E12" s="155">
        <v>101</v>
      </c>
      <c r="F12" s="156">
        <v>100</v>
      </c>
      <c r="G12" s="157">
        <f t="shared" si="0"/>
        <v>99</v>
      </c>
      <c r="H12" s="157"/>
      <c r="I12" s="157"/>
      <c r="J12" s="158" t="s">
        <v>25</v>
      </c>
      <c r="K12" s="151" t="s">
        <v>25</v>
      </c>
      <c r="L12" s="119"/>
      <c r="M12" s="159">
        <v>99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37158</v>
      </c>
      <c r="D13" s="161" t="s">
        <v>25</v>
      </c>
      <c r="E13" s="161" t="s">
        <v>25</v>
      </c>
      <c r="F13" s="148">
        <v>37234</v>
      </c>
      <c r="G13" s="149">
        <f t="shared" si="0"/>
        <v>37317</v>
      </c>
      <c r="H13" s="149"/>
      <c r="I13" s="149"/>
      <c r="J13" s="150" t="s">
        <v>25</v>
      </c>
      <c r="K13" s="151" t="s">
        <v>25</v>
      </c>
      <c r="L13" s="119"/>
      <c r="M13" s="152">
        <v>37317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33336</v>
      </c>
      <c r="D14" s="161" t="s">
        <v>25</v>
      </c>
      <c r="E14" s="161" t="s">
        <v>25</v>
      </c>
      <c r="F14" s="148">
        <v>33465</v>
      </c>
      <c r="G14" s="149">
        <f t="shared" si="0"/>
        <v>33567</v>
      </c>
      <c r="H14" s="149"/>
      <c r="I14" s="149"/>
      <c r="J14" s="150" t="s">
        <v>25</v>
      </c>
      <c r="K14" s="151" t="s">
        <v>25</v>
      </c>
      <c r="L14" s="119"/>
      <c r="M14" s="152">
        <v>33567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153</v>
      </c>
      <c r="D15" s="161" t="s">
        <v>25</v>
      </c>
      <c r="E15" s="161" t="s">
        <v>25</v>
      </c>
      <c r="F15" s="148">
        <v>254</v>
      </c>
      <c r="G15" s="149">
        <f t="shared" si="0"/>
        <v>197</v>
      </c>
      <c r="H15" s="149"/>
      <c r="I15" s="149"/>
      <c r="J15" s="150" t="s">
        <v>25</v>
      </c>
      <c r="K15" s="151" t="s">
        <v>25</v>
      </c>
      <c r="L15" s="119"/>
      <c r="M15" s="152">
        <v>197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4567</v>
      </c>
      <c r="D16" s="161" t="s">
        <v>25</v>
      </c>
      <c r="E16" s="161" t="s">
        <v>25</v>
      </c>
      <c r="F16" s="148">
        <v>29181</v>
      </c>
      <c r="G16" s="149">
        <f t="shared" si="0"/>
        <v>39060</v>
      </c>
      <c r="H16" s="149"/>
      <c r="I16" s="149"/>
      <c r="J16" s="150" t="s">
        <v>25</v>
      </c>
      <c r="K16" s="151" t="s">
        <v>25</v>
      </c>
      <c r="L16" s="119"/>
      <c r="M16" s="152">
        <v>39060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11527</v>
      </c>
      <c r="D17" s="161" t="s">
        <v>25</v>
      </c>
      <c r="E17" s="161" t="s">
        <v>25</v>
      </c>
      <c r="F17" s="148">
        <v>10323</v>
      </c>
      <c r="G17" s="149">
        <f t="shared" si="0"/>
        <v>10003</v>
      </c>
      <c r="H17" s="149"/>
      <c r="I17" s="149"/>
      <c r="J17" s="150" t="s">
        <v>25</v>
      </c>
      <c r="K17" s="151" t="s">
        <v>25</v>
      </c>
      <c r="L17" s="119"/>
      <c r="M17" s="152">
        <v>10003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20069</v>
      </c>
      <c r="D18" s="163" t="s">
        <v>25</v>
      </c>
      <c r="E18" s="163" t="s">
        <v>25</v>
      </c>
      <c r="F18" s="163">
        <f>F13-F14+F15+F16+F17</f>
        <v>43527</v>
      </c>
      <c r="G18" s="163">
        <f>G13-G14+G15+G16+G17</f>
        <v>53010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53010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3818</v>
      </c>
      <c r="D19" s="161" t="s">
        <v>25</v>
      </c>
      <c r="E19" s="161" t="s">
        <v>25</v>
      </c>
      <c r="F19" s="148">
        <v>3718</v>
      </c>
      <c r="G19" s="149">
        <f>M19</f>
        <v>3745</v>
      </c>
      <c r="H19" s="149"/>
      <c r="I19" s="149"/>
      <c r="J19" s="150" t="s">
        <v>25</v>
      </c>
      <c r="K19" s="151" t="s">
        <v>25</v>
      </c>
      <c r="L19" s="119"/>
      <c r="M19" s="152">
        <v>3745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2243</v>
      </c>
      <c r="D20" s="161" t="s">
        <v>25</v>
      </c>
      <c r="E20" s="161" t="s">
        <v>25</v>
      </c>
      <c r="F20" s="148">
        <v>963</v>
      </c>
      <c r="G20" s="149">
        <f>M20</f>
        <v>896</v>
      </c>
      <c r="H20" s="149"/>
      <c r="I20" s="149"/>
      <c r="J20" s="150" t="s">
        <v>25</v>
      </c>
      <c r="K20" s="151" t="s">
        <v>25</v>
      </c>
      <c r="L20" s="119"/>
      <c r="M20" s="152">
        <v>896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1878</v>
      </c>
      <c r="D21" s="161" t="s">
        <v>25</v>
      </c>
      <c r="E21" s="161" t="s">
        <v>25</v>
      </c>
      <c r="F21" s="148">
        <v>1878</v>
      </c>
      <c r="G21" s="149">
        <f>M21</f>
        <v>1878</v>
      </c>
      <c r="H21" s="149"/>
      <c r="I21" s="149"/>
      <c r="J21" s="150" t="s">
        <v>25</v>
      </c>
      <c r="K21" s="151" t="s">
        <v>25</v>
      </c>
      <c r="L21" s="119"/>
      <c r="M21" s="152">
        <v>1878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12107</v>
      </c>
      <c r="D22" s="161" t="s">
        <v>25</v>
      </c>
      <c r="E22" s="161" t="s">
        <v>25</v>
      </c>
      <c r="F22" s="148">
        <v>37426</v>
      </c>
      <c r="G22" s="149">
        <f>M22</f>
        <v>46639</v>
      </c>
      <c r="H22" s="149"/>
      <c r="I22" s="149"/>
      <c r="J22" s="150" t="s">
        <v>25</v>
      </c>
      <c r="K22" s="151" t="s">
        <v>25</v>
      </c>
      <c r="L22" s="119"/>
      <c r="M22" s="152">
        <v>46639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77444</v>
      </c>
      <c r="D24" s="163">
        <v>75117</v>
      </c>
      <c r="E24" s="163">
        <v>80436</v>
      </c>
      <c r="F24" s="163">
        <v>19698</v>
      </c>
      <c r="G24" s="164">
        <f t="shared" ref="G24:G36" si="1">M24-F24</f>
        <v>17047</v>
      </c>
      <c r="H24" s="164"/>
      <c r="I24" s="164"/>
      <c r="J24" s="163">
        <f t="shared" ref="J24:J43" si="2">SUM(F24:I24)</f>
        <v>36745</v>
      </c>
      <c r="K24" s="166">
        <f t="shared" ref="K24:K43" si="3">IF(E24=0,"x",J24/E24*100)</f>
        <v>45.682281565468195</v>
      </c>
      <c r="L24" s="119"/>
      <c r="M24" s="165">
        <v>36745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0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8931</v>
      </c>
      <c r="D26" s="172">
        <v>17882</v>
      </c>
      <c r="E26" s="172">
        <v>17882</v>
      </c>
      <c r="F26" s="173">
        <v>4470</v>
      </c>
      <c r="G26" s="174">
        <f t="shared" si="1"/>
        <v>4471</v>
      </c>
      <c r="H26" s="175"/>
      <c r="I26" s="175"/>
      <c r="J26" s="176">
        <f t="shared" si="2"/>
        <v>8941</v>
      </c>
      <c r="K26" s="177">
        <f t="shared" si="3"/>
        <v>50</v>
      </c>
      <c r="L26" s="120"/>
      <c r="M26" s="178">
        <v>8941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5864</v>
      </c>
      <c r="D27" s="181">
        <v>3963</v>
      </c>
      <c r="E27" s="181">
        <v>5560</v>
      </c>
      <c r="F27" s="182">
        <v>1427</v>
      </c>
      <c r="G27" s="183">
        <f t="shared" si="1"/>
        <v>1386</v>
      </c>
      <c r="H27" s="183"/>
      <c r="I27" s="183"/>
      <c r="J27" s="184">
        <f t="shared" si="2"/>
        <v>2813</v>
      </c>
      <c r="K27" s="185">
        <f t="shared" si="3"/>
        <v>50.593525179856115</v>
      </c>
      <c r="L27" s="119"/>
      <c r="M27" s="186">
        <v>2813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2801</v>
      </c>
      <c r="D28" s="147">
        <v>2700</v>
      </c>
      <c r="E28" s="147">
        <v>2700</v>
      </c>
      <c r="F28" s="148">
        <v>730</v>
      </c>
      <c r="G28" s="183">
        <f t="shared" si="1"/>
        <v>402</v>
      </c>
      <c r="H28" s="149"/>
      <c r="I28" s="149"/>
      <c r="J28" s="150">
        <f t="shared" si="2"/>
        <v>1132</v>
      </c>
      <c r="K28" s="170">
        <f t="shared" si="3"/>
        <v>41.925925925925931</v>
      </c>
      <c r="L28" s="119"/>
      <c r="M28" s="152">
        <v>1132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1243</v>
      </c>
      <c r="D30" s="147">
        <v>595</v>
      </c>
      <c r="E30" s="147">
        <v>595</v>
      </c>
      <c r="F30" s="148">
        <v>96</v>
      </c>
      <c r="G30" s="183">
        <f t="shared" si="1"/>
        <v>56</v>
      </c>
      <c r="H30" s="149"/>
      <c r="I30" s="149"/>
      <c r="J30" s="150">
        <f t="shared" si="2"/>
        <v>152</v>
      </c>
      <c r="K30" s="170">
        <f t="shared" si="3"/>
        <v>25.546218487394956</v>
      </c>
      <c r="L30" s="119"/>
      <c r="M30" s="152">
        <v>152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3128</v>
      </c>
      <c r="D31" s="147">
        <v>1801</v>
      </c>
      <c r="E31" s="147">
        <v>3230</v>
      </c>
      <c r="F31" s="148">
        <v>835</v>
      </c>
      <c r="G31" s="183">
        <f t="shared" si="1"/>
        <v>1055</v>
      </c>
      <c r="H31" s="149"/>
      <c r="I31" s="149"/>
      <c r="J31" s="150">
        <f t="shared" si="2"/>
        <v>1890</v>
      </c>
      <c r="K31" s="170">
        <f t="shared" si="3"/>
        <v>58.513931888544889</v>
      </c>
      <c r="L31" s="119"/>
      <c r="M31" s="152">
        <v>1890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50579</v>
      </c>
      <c r="D32" s="147">
        <v>51549</v>
      </c>
      <c r="E32" s="147">
        <v>53866</v>
      </c>
      <c r="F32" s="148">
        <v>12301</v>
      </c>
      <c r="G32" s="183">
        <f t="shared" si="1"/>
        <v>12322</v>
      </c>
      <c r="H32" s="149"/>
      <c r="I32" s="149"/>
      <c r="J32" s="150">
        <f t="shared" si="2"/>
        <v>24623</v>
      </c>
      <c r="K32" s="170">
        <f t="shared" si="3"/>
        <v>45.711580588868671</v>
      </c>
      <c r="L32" s="119"/>
      <c r="M32" s="152">
        <v>24623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18664</v>
      </c>
      <c r="D33" s="147">
        <v>18257</v>
      </c>
      <c r="E33" s="147">
        <v>18876</v>
      </c>
      <c r="F33" s="148">
        <v>4273</v>
      </c>
      <c r="G33" s="183">
        <f t="shared" si="1"/>
        <v>4991</v>
      </c>
      <c r="H33" s="149"/>
      <c r="I33" s="149"/>
      <c r="J33" s="150">
        <f t="shared" si="2"/>
        <v>9264</v>
      </c>
      <c r="K33" s="170">
        <f t="shared" si="3"/>
        <v>49.078194532739985</v>
      </c>
      <c r="L33" s="119"/>
      <c r="M33" s="152">
        <v>9264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358</v>
      </c>
      <c r="D35" s="147">
        <v>307</v>
      </c>
      <c r="E35" s="147">
        <v>390</v>
      </c>
      <c r="F35" s="148">
        <v>99</v>
      </c>
      <c r="G35" s="183">
        <f t="shared" si="1"/>
        <v>102</v>
      </c>
      <c r="H35" s="149"/>
      <c r="I35" s="149"/>
      <c r="J35" s="150">
        <f t="shared" si="2"/>
        <v>201</v>
      </c>
      <c r="K35" s="170">
        <f t="shared" si="3"/>
        <v>51.538461538461533</v>
      </c>
      <c r="L35" s="119"/>
      <c r="M35" s="152">
        <v>201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3197</v>
      </c>
      <c r="D36" s="147">
        <v>1355</v>
      </c>
      <c r="E36" s="147">
        <v>1455</v>
      </c>
      <c r="F36" s="148">
        <v>464</v>
      </c>
      <c r="G36" s="183">
        <f t="shared" si="1"/>
        <v>-151</v>
      </c>
      <c r="H36" s="149"/>
      <c r="I36" s="149"/>
      <c r="J36" s="150">
        <f t="shared" si="2"/>
        <v>313</v>
      </c>
      <c r="K36" s="170">
        <f t="shared" si="3"/>
        <v>21.512027491408936</v>
      </c>
      <c r="L36" s="119"/>
      <c r="M36" s="152">
        <v>313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85833</v>
      </c>
      <c r="D37" s="163">
        <f>SUM(D27:D36)</f>
        <v>80527</v>
      </c>
      <c r="E37" s="163">
        <f>SUM(E27:E36)</f>
        <v>86672</v>
      </c>
      <c r="F37" s="163">
        <f>SUM(F27:F36)</f>
        <v>20225</v>
      </c>
      <c r="G37" s="163">
        <f>SUM(G27:G36)</f>
        <v>20163</v>
      </c>
      <c r="H37" s="163"/>
      <c r="I37" s="163"/>
      <c r="J37" s="163">
        <f t="shared" si="2"/>
        <v>40388</v>
      </c>
      <c r="K37" s="166">
        <f t="shared" si="3"/>
        <v>46.598670851024551</v>
      </c>
      <c r="L37" s="119"/>
      <c r="M37" s="167">
        <f>SUM(M27:M36)</f>
        <v>40388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4917</v>
      </c>
      <c r="D39" s="147">
        <v>4757</v>
      </c>
      <c r="E39" s="147">
        <v>4957</v>
      </c>
      <c r="F39" s="148">
        <v>1501</v>
      </c>
      <c r="G39" s="183">
        <f>M39-F39</f>
        <v>1331</v>
      </c>
      <c r="H39" s="149"/>
      <c r="I39" s="149"/>
      <c r="J39" s="150">
        <f t="shared" si="2"/>
        <v>2832</v>
      </c>
      <c r="K39" s="170">
        <f t="shared" si="3"/>
        <v>57.131329433124876</v>
      </c>
      <c r="L39" s="119"/>
      <c r="M39" s="152">
        <v>2832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77444</v>
      </c>
      <c r="D41" s="147">
        <v>75117</v>
      </c>
      <c r="E41" s="147">
        <v>80436</v>
      </c>
      <c r="F41" s="148">
        <v>18100</v>
      </c>
      <c r="G41" s="183">
        <f>M41-F41</f>
        <v>18645</v>
      </c>
      <c r="H41" s="149"/>
      <c r="I41" s="149"/>
      <c r="J41" s="150">
        <f t="shared" si="2"/>
        <v>36745</v>
      </c>
      <c r="K41" s="170">
        <f t="shared" si="3"/>
        <v>45.682281565468195</v>
      </c>
      <c r="L41" s="119"/>
      <c r="M41" s="152">
        <v>36745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3495</v>
      </c>
      <c r="D42" s="147">
        <v>713</v>
      </c>
      <c r="E42" s="147">
        <v>1279</v>
      </c>
      <c r="F42" s="148">
        <v>144</v>
      </c>
      <c r="G42" s="183">
        <f>M42-F42</f>
        <v>519</v>
      </c>
      <c r="H42" s="149"/>
      <c r="I42" s="149"/>
      <c r="J42" s="150">
        <f t="shared" si="2"/>
        <v>663</v>
      </c>
      <c r="K42" s="170">
        <f t="shared" si="3"/>
        <v>51.837372947615322</v>
      </c>
      <c r="L42" s="119"/>
      <c r="M42" s="152">
        <v>663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85856</v>
      </c>
      <c r="D43" s="163">
        <f>SUM(D38:D42)</f>
        <v>80587</v>
      </c>
      <c r="E43" s="163">
        <f>SUM(E38:E42)</f>
        <v>86672</v>
      </c>
      <c r="F43" s="163">
        <f>SUM(F38:F42)</f>
        <v>19745</v>
      </c>
      <c r="G43" s="163">
        <f>SUM(G38:G42)</f>
        <v>20495</v>
      </c>
      <c r="H43" s="163"/>
      <c r="I43" s="163"/>
      <c r="J43" s="163">
        <f t="shared" si="2"/>
        <v>40240</v>
      </c>
      <c r="K43" s="166">
        <f t="shared" si="3"/>
        <v>46.427912128484401</v>
      </c>
      <c r="L43" s="119"/>
      <c r="M43" s="167">
        <f>SUM(M38:M42)</f>
        <v>40240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8412</v>
      </c>
      <c r="D45" s="163">
        <f>D43-D41</f>
        <v>5470</v>
      </c>
      <c r="E45" s="163">
        <f>E43-E41</f>
        <v>6236</v>
      </c>
      <c r="F45" s="163">
        <f>F43-F41</f>
        <v>1645</v>
      </c>
      <c r="G45" s="163">
        <f>G43-G41</f>
        <v>1850</v>
      </c>
      <c r="H45" s="163"/>
      <c r="I45" s="163"/>
      <c r="J45" s="163">
        <f>SUM(F45:I45)</f>
        <v>3495</v>
      </c>
      <c r="K45" s="166">
        <f>IF(ROUND(E45,0)=0,"x",J45/E45*100)</f>
        <v>56.045542014111604</v>
      </c>
      <c r="L45" s="119"/>
      <c r="M45" s="167">
        <f>M43-M41</f>
        <v>3495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23</v>
      </c>
      <c r="D46" s="163">
        <f>D43-D37</f>
        <v>60</v>
      </c>
      <c r="E46" s="163">
        <f>E43-E37</f>
        <v>0</v>
      </c>
      <c r="F46" s="103">
        <f>F43-F37</f>
        <v>-480</v>
      </c>
      <c r="G46" s="193">
        <f>G43-G37</f>
        <v>332</v>
      </c>
      <c r="H46" s="163"/>
      <c r="I46" s="163"/>
      <c r="J46" s="103">
        <f>SUM(F46:I46)</f>
        <v>-148</v>
      </c>
      <c r="K46" s="166" t="str">
        <f>IF(ROUND(E46,0)=0,"x",J46/E46*100)</f>
        <v>x</v>
      </c>
      <c r="L46" s="119"/>
      <c r="M46" s="102">
        <f>M43-M37</f>
        <v>-148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-77421</v>
      </c>
      <c r="D47" s="163">
        <f>D46-D41</f>
        <v>-75057</v>
      </c>
      <c r="E47" s="163">
        <f>E46-E41</f>
        <v>-80436</v>
      </c>
      <c r="F47" s="163">
        <f>F46-F41</f>
        <v>-18580</v>
      </c>
      <c r="G47" s="163">
        <f>G46-G41</f>
        <v>-18313</v>
      </c>
      <c r="H47" s="163"/>
      <c r="I47" s="163"/>
      <c r="J47" s="163">
        <f>SUM(F47:I47)</f>
        <v>-36893</v>
      </c>
      <c r="K47" s="166">
        <f>IF(ROUND(E47,0)=0,"x",J47/E47*100)</f>
        <v>45.86627878064548</v>
      </c>
      <c r="L47" s="119"/>
      <c r="M47" s="167">
        <f>M46-M41</f>
        <v>-36893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15" customHeight="1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customHeight="1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124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125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126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78BB9-B5B1-46FD-81DF-124562237658}">
  <dimension ref="A1:P53"/>
  <sheetViews>
    <sheetView showGridLines="0" workbookViewId="0">
      <selection activeCell="T1" sqref="T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127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30</v>
      </c>
      <c r="D11" s="147">
        <v>28</v>
      </c>
      <c r="E11" s="147">
        <v>28</v>
      </c>
      <c r="F11" s="148">
        <v>28</v>
      </c>
      <c r="G11" s="149">
        <f t="shared" ref="G11:G17" si="0">M11</f>
        <v>29</v>
      </c>
      <c r="H11" s="149"/>
      <c r="I11" s="149"/>
      <c r="J11" s="150" t="s">
        <v>25</v>
      </c>
      <c r="K11" s="151" t="s">
        <v>25</v>
      </c>
      <c r="L11" s="119"/>
      <c r="M11" s="152">
        <v>29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24.503799999999998</v>
      </c>
      <c r="D12" s="155">
        <v>24.2</v>
      </c>
      <c r="E12" s="155">
        <v>24.2</v>
      </c>
      <c r="F12" s="156">
        <v>23.824400000000001</v>
      </c>
      <c r="G12" s="157">
        <f t="shared" si="0"/>
        <v>24.606000000000002</v>
      </c>
      <c r="H12" s="157"/>
      <c r="I12" s="157"/>
      <c r="J12" s="158" t="s">
        <v>25</v>
      </c>
      <c r="K12" s="151" t="s">
        <v>25</v>
      </c>
      <c r="L12" s="119"/>
      <c r="M12" s="159">
        <v>24.606000000000002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9723</v>
      </c>
      <c r="D13" s="161" t="s">
        <v>25</v>
      </c>
      <c r="E13" s="161" t="s">
        <v>25</v>
      </c>
      <c r="F13" s="148">
        <v>9735</v>
      </c>
      <c r="G13" s="149">
        <f t="shared" si="0"/>
        <v>10166</v>
      </c>
      <c r="H13" s="149"/>
      <c r="I13" s="149"/>
      <c r="J13" s="150" t="s">
        <v>25</v>
      </c>
      <c r="K13" s="151" t="s">
        <v>25</v>
      </c>
      <c r="L13" s="119"/>
      <c r="M13" s="152">
        <v>10166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7548</v>
      </c>
      <c r="D14" s="161" t="s">
        <v>25</v>
      </c>
      <c r="E14" s="161" t="s">
        <v>25</v>
      </c>
      <c r="F14" s="148">
        <v>7650</v>
      </c>
      <c r="G14" s="149">
        <f t="shared" si="0"/>
        <v>7754</v>
      </c>
      <c r="H14" s="149"/>
      <c r="I14" s="149"/>
      <c r="J14" s="150" t="s">
        <v>25</v>
      </c>
      <c r="K14" s="151" t="s">
        <v>25</v>
      </c>
      <c r="L14" s="119"/>
      <c r="M14" s="152">
        <v>7754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64</v>
      </c>
      <c r="D15" s="161" t="s">
        <v>25</v>
      </c>
      <c r="E15" s="161" t="s">
        <v>25</v>
      </c>
      <c r="F15" s="148">
        <v>64</v>
      </c>
      <c r="G15" s="149">
        <f t="shared" si="0"/>
        <v>10</v>
      </c>
      <c r="H15" s="149"/>
      <c r="I15" s="149"/>
      <c r="J15" s="150" t="s">
        <v>25</v>
      </c>
      <c r="K15" s="151" t="s">
        <v>25</v>
      </c>
      <c r="L15" s="119"/>
      <c r="M15" s="152">
        <v>10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1529</v>
      </c>
      <c r="D16" s="161" t="s">
        <v>25</v>
      </c>
      <c r="E16" s="161" t="s">
        <v>25</v>
      </c>
      <c r="F16" s="148">
        <v>9451</v>
      </c>
      <c r="G16" s="149">
        <f t="shared" si="0"/>
        <v>11912</v>
      </c>
      <c r="H16" s="149"/>
      <c r="I16" s="149"/>
      <c r="J16" s="150" t="s">
        <v>25</v>
      </c>
      <c r="K16" s="151" t="s">
        <v>25</v>
      </c>
      <c r="L16" s="119"/>
      <c r="M16" s="152">
        <v>11912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2233</v>
      </c>
      <c r="D17" s="161" t="s">
        <v>25</v>
      </c>
      <c r="E17" s="161" t="s">
        <v>25</v>
      </c>
      <c r="F17" s="148">
        <v>2602</v>
      </c>
      <c r="G17" s="149">
        <f t="shared" si="0"/>
        <v>3672</v>
      </c>
      <c r="H17" s="149"/>
      <c r="I17" s="149"/>
      <c r="J17" s="150" t="s">
        <v>25</v>
      </c>
      <c r="K17" s="151" t="s">
        <v>25</v>
      </c>
      <c r="L17" s="119"/>
      <c r="M17" s="152">
        <v>3672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6001</v>
      </c>
      <c r="D18" s="163" t="s">
        <v>25</v>
      </c>
      <c r="E18" s="163" t="s">
        <v>25</v>
      </c>
      <c r="F18" s="163">
        <f>F13-F14+F15+F16+F17</f>
        <v>14202</v>
      </c>
      <c r="G18" s="163">
        <f>G13-G14+G15+G16+G17</f>
        <v>18006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18006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2054</v>
      </c>
      <c r="D19" s="161" t="s">
        <v>25</v>
      </c>
      <c r="E19" s="161" t="s">
        <v>25</v>
      </c>
      <c r="F19" s="148">
        <v>1964</v>
      </c>
      <c r="G19" s="149">
        <f>M19</f>
        <v>2291</v>
      </c>
      <c r="H19" s="149"/>
      <c r="I19" s="149"/>
      <c r="J19" s="150" t="s">
        <v>25</v>
      </c>
      <c r="K19" s="151" t="s">
        <v>25</v>
      </c>
      <c r="L19" s="119"/>
      <c r="M19" s="152">
        <v>2291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658</v>
      </c>
      <c r="D20" s="161" t="s">
        <v>25</v>
      </c>
      <c r="E20" s="161" t="s">
        <v>25</v>
      </c>
      <c r="F20" s="148">
        <v>205</v>
      </c>
      <c r="G20" s="149">
        <f>M20</f>
        <v>217</v>
      </c>
      <c r="H20" s="149"/>
      <c r="I20" s="149"/>
      <c r="J20" s="150" t="s">
        <v>25</v>
      </c>
      <c r="K20" s="151" t="s">
        <v>25</v>
      </c>
      <c r="L20" s="119"/>
      <c r="M20" s="152">
        <v>217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920</v>
      </c>
      <c r="D21" s="161" t="s">
        <v>25</v>
      </c>
      <c r="E21" s="161" t="s">
        <v>25</v>
      </c>
      <c r="F21" s="148">
        <v>1458</v>
      </c>
      <c r="G21" s="149">
        <f>M21</f>
        <v>1458</v>
      </c>
      <c r="H21" s="149"/>
      <c r="I21" s="149"/>
      <c r="J21" s="150" t="s">
        <v>25</v>
      </c>
      <c r="K21" s="151" t="s">
        <v>25</v>
      </c>
      <c r="L21" s="119"/>
      <c r="M21" s="152">
        <v>1458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2369</v>
      </c>
      <c r="D22" s="161" t="s">
        <v>25</v>
      </c>
      <c r="E22" s="161" t="s">
        <v>25</v>
      </c>
      <c r="F22" s="148">
        <v>10251</v>
      </c>
      <c r="G22" s="149">
        <f>M22</f>
        <v>13366</v>
      </c>
      <c r="H22" s="149"/>
      <c r="I22" s="149"/>
      <c r="J22" s="150" t="s">
        <v>25</v>
      </c>
      <c r="K22" s="151" t="s">
        <v>25</v>
      </c>
      <c r="L22" s="119"/>
      <c r="M22" s="152">
        <v>13366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19561</v>
      </c>
      <c r="D24" s="163">
        <v>19350</v>
      </c>
      <c r="E24" s="163">
        <v>19350</v>
      </c>
      <c r="F24" s="163">
        <v>4951</v>
      </c>
      <c r="G24" s="164">
        <f t="shared" ref="G24:G36" si="1">M24-F24</f>
        <v>5667</v>
      </c>
      <c r="H24" s="164"/>
      <c r="I24" s="164"/>
      <c r="J24" s="163">
        <f t="shared" ref="J24:J43" si="2">SUM(F24:I24)</f>
        <v>10618</v>
      </c>
      <c r="K24" s="166">
        <f t="shared" ref="K24:K43" si="3">IF(E24=0,"x",J24/E24*100)</f>
        <v>54.873385012919897</v>
      </c>
      <c r="L24" s="119"/>
      <c r="M24" s="165">
        <v>10618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0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2181</v>
      </c>
      <c r="D26" s="172">
        <v>6290</v>
      </c>
      <c r="E26" s="172">
        <v>6290</v>
      </c>
      <c r="F26" s="173">
        <v>1572</v>
      </c>
      <c r="G26" s="174">
        <f t="shared" si="1"/>
        <v>1572</v>
      </c>
      <c r="H26" s="175"/>
      <c r="I26" s="175"/>
      <c r="J26" s="176">
        <f t="shared" si="2"/>
        <v>3144</v>
      </c>
      <c r="K26" s="177">
        <f t="shared" si="3"/>
        <v>49.984101748807632</v>
      </c>
      <c r="L26" s="120"/>
      <c r="M26" s="178">
        <v>3144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1593</v>
      </c>
      <c r="D27" s="181">
        <v>1530</v>
      </c>
      <c r="E27" s="181">
        <v>1530</v>
      </c>
      <c r="F27" s="182">
        <v>399</v>
      </c>
      <c r="G27" s="183">
        <f t="shared" si="1"/>
        <v>495</v>
      </c>
      <c r="H27" s="183"/>
      <c r="I27" s="183"/>
      <c r="J27" s="184">
        <f t="shared" si="2"/>
        <v>894</v>
      </c>
      <c r="K27" s="185">
        <f t="shared" si="3"/>
        <v>58.431372549019613</v>
      </c>
      <c r="L27" s="119"/>
      <c r="M27" s="186">
        <v>894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655</v>
      </c>
      <c r="D28" s="147">
        <v>692</v>
      </c>
      <c r="E28" s="147">
        <v>692</v>
      </c>
      <c r="F28" s="148">
        <v>180</v>
      </c>
      <c r="G28" s="183">
        <f t="shared" si="1"/>
        <v>113</v>
      </c>
      <c r="H28" s="149"/>
      <c r="I28" s="149"/>
      <c r="J28" s="150">
        <f t="shared" si="2"/>
        <v>293</v>
      </c>
      <c r="K28" s="170">
        <f t="shared" si="3"/>
        <v>42.341040462427749</v>
      </c>
      <c r="L28" s="119"/>
      <c r="M28" s="152">
        <v>293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113</v>
      </c>
      <c r="D30" s="147">
        <v>220</v>
      </c>
      <c r="E30" s="147">
        <v>200</v>
      </c>
      <c r="F30" s="148">
        <v>29</v>
      </c>
      <c r="G30" s="183">
        <f t="shared" si="1"/>
        <v>11</v>
      </c>
      <c r="H30" s="149"/>
      <c r="I30" s="149"/>
      <c r="J30" s="150">
        <f t="shared" si="2"/>
        <v>40</v>
      </c>
      <c r="K30" s="170">
        <f t="shared" si="3"/>
        <v>20</v>
      </c>
      <c r="L30" s="119"/>
      <c r="M30" s="152">
        <v>40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1082</v>
      </c>
      <c r="D31" s="147">
        <v>1535</v>
      </c>
      <c r="E31" s="147">
        <v>1535</v>
      </c>
      <c r="F31" s="148">
        <v>249</v>
      </c>
      <c r="G31" s="183">
        <f t="shared" si="1"/>
        <v>291</v>
      </c>
      <c r="H31" s="149"/>
      <c r="I31" s="149"/>
      <c r="J31" s="150">
        <f t="shared" si="2"/>
        <v>540</v>
      </c>
      <c r="K31" s="170">
        <f t="shared" si="3"/>
        <v>35.179153094462542</v>
      </c>
      <c r="L31" s="119"/>
      <c r="M31" s="152">
        <v>540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12874</v>
      </c>
      <c r="D32" s="147">
        <v>12251</v>
      </c>
      <c r="E32" s="147">
        <v>12251</v>
      </c>
      <c r="F32" s="148">
        <v>2980</v>
      </c>
      <c r="G32" s="183">
        <f t="shared" si="1"/>
        <v>3572</v>
      </c>
      <c r="H32" s="149"/>
      <c r="I32" s="149"/>
      <c r="J32" s="150">
        <f t="shared" si="2"/>
        <v>6552</v>
      </c>
      <c r="K32" s="170">
        <f t="shared" si="3"/>
        <v>53.481348461350095</v>
      </c>
      <c r="L32" s="119"/>
      <c r="M32" s="152">
        <v>6552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4737</v>
      </c>
      <c r="D33" s="147">
        <v>4432</v>
      </c>
      <c r="E33" s="147">
        <v>4432</v>
      </c>
      <c r="F33" s="148">
        <v>1073</v>
      </c>
      <c r="G33" s="183">
        <f t="shared" si="1"/>
        <v>1234</v>
      </c>
      <c r="H33" s="149"/>
      <c r="I33" s="149"/>
      <c r="J33" s="150">
        <f t="shared" si="2"/>
        <v>2307</v>
      </c>
      <c r="K33" s="170">
        <f t="shared" si="3"/>
        <v>52.053249097472921</v>
      </c>
      <c r="L33" s="119"/>
      <c r="M33" s="152">
        <v>2307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295</v>
      </c>
      <c r="D35" s="147">
        <v>330</v>
      </c>
      <c r="E35" s="147">
        <v>386</v>
      </c>
      <c r="F35" s="148">
        <v>90</v>
      </c>
      <c r="G35" s="183">
        <f t="shared" si="1"/>
        <v>98</v>
      </c>
      <c r="H35" s="149"/>
      <c r="I35" s="149"/>
      <c r="J35" s="150">
        <f t="shared" si="2"/>
        <v>188</v>
      </c>
      <c r="K35" s="170">
        <f t="shared" si="3"/>
        <v>48.704663212435236</v>
      </c>
      <c r="L35" s="119"/>
      <c r="M35" s="152">
        <v>188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297</v>
      </c>
      <c r="D36" s="147">
        <v>220</v>
      </c>
      <c r="E36" s="147">
        <v>184</v>
      </c>
      <c r="F36" s="148">
        <v>21</v>
      </c>
      <c r="G36" s="183">
        <f t="shared" si="1"/>
        <v>14</v>
      </c>
      <c r="H36" s="149"/>
      <c r="I36" s="149"/>
      <c r="J36" s="150">
        <f t="shared" si="2"/>
        <v>35</v>
      </c>
      <c r="K36" s="170">
        <f t="shared" si="3"/>
        <v>19.021739130434785</v>
      </c>
      <c r="L36" s="119"/>
      <c r="M36" s="152">
        <v>35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21646</v>
      </c>
      <c r="D37" s="163">
        <f>SUM(D27:D36)</f>
        <v>21210</v>
      </c>
      <c r="E37" s="163">
        <f>SUM(E27:E36)</f>
        <v>21210</v>
      </c>
      <c r="F37" s="163">
        <f>SUM(F27:F36)</f>
        <v>5021</v>
      </c>
      <c r="G37" s="163">
        <f>SUM(G27:G36)</f>
        <v>5828</v>
      </c>
      <c r="H37" s="163"/>
      <c r="I37" s="163"/>
      <c r="J37" s="163">
        <f t="shared" si="2"/>
        <v>10849</v>
      </c>
      <c r="K37" s="166">
        <f t="shared" si="3"/>
        <v>51.150400754361144</v>
      </c>
      <c r="L37" s="119"/>
      <c r="M37" s="167">
        <f>SUM(M27:M36)</f>
        <v>10849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1067</v>
      </c>
      <c r="D39" s="147">
        <v>1140</v>
      </c>
      <c r="E39" s="147">
        <v>1140</v>
      </c>
      <c r="F39" s="148">
        <v>305</v>
      </c>
      <c r="G39" s="183">
        <f>M39-F39</f>
        <v>292</v>
      </c>
      <c r="H39" s="149"/>
      <c r="I39" s="149"/>
      <c r="J39" s="150">
        <f t="shared" si="2"/>
        <v>597</v>
      </c>
      <c r="K39" s="170">
        <f t="shared" si="3"/>
        <v>52.368421052631575</v>
      </c>
      <c r="L39" s="119"/>
      <c r="M39" s="152">
        <v>597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19561</v>
      </c>
      <c r="D41" s="147">
        <v>19350</v>
      </c>
      <c r="E41" s="147">
        <v>19350</v>
      </c>
      <c r="F41" s="148">
        <v>4951</v>
      </c>
      <c r="G41" s="183">
        <f>M41-F41</f>
        <v>5667</v>
      </c>
      <c r="H41" s="149"/>
      <c r="I41" s="149"/>
      <c r="J41" s="150">
        <f t="shared" si="2"/>
        <v>10618</v>
      </c>
      <c r="K41" s="170">
        <f t="shared" si="3"/>
        <v>54.873385012919897</v>
      </c>
      <c r="L41" s="119"/>
      <c r="M41" s="152">
        <v>10618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1018</v>
      </c>
      <c r="D42" s="147">
        <v>720</v>
      </c>
      <c r="E42" s="147">
        <v>720</v>
      </c>
      <c r="F42" s="148">
        <v>89</v>
      </c>
      <c r="G42" s="183">
        <f>M42-F42</f>
        <v>219</v>
      </c>
      <c r="H42" s="149"/>
      <c r="I42" s="149"/>
      <c r="J42" s="150">
        <f t="shared" si="2"/>
        <v>308</v>
      </c>
      <c r="K42" s="170">
        <f t="shared" si="3"/>
        <v>42.777777777777779</v>
      </c>
      <c r="L42" s="119"/>
      <c r="M42" s="152">
        <v>308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21646</v>
      </c>
      <c r="D43" s="163">
        <f>SUM(D38:D42)</f>
        <v>21210</v>
      </c>
      <c r="E43" s="163">
        <f>SUM(E38:E42)</f>
        <v>21210</v>
      </c>
      <c r="F43" s="163">
        <f>SUM(F38:F42)</f>
        <v>5345</v>
      </c>
      <c r="G43" s="163">
        <f>SUM(G38:G42)</f>
        <v>6178</v>
      </c>
      <c r="H43" s="163"/>
      <c r="I43" s="163"/>
      <c r="J43" s="163">
        <f t="shared" si="2"/>
        <v>11523</v>
      </c>
      <c r="K43" s="166">
        <f t="shared" si="3"/>
        <v>54.328147100424331</v>
      </c>
      <c r="L43" s="119"/>
      <c r="M43" s="167">
        <f>SUM(M38:M42)</f>
        <v>11523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2085</v>
      </c>
      <c r="D45" s="163">
        <f>D43-D41</f>
        <v>1860</v>
      </c>
      <c r="E45" s="163">
        <f>E43-E41</f>
        <v>1860</v>
      </c>
      <c r="F45" s="163">
        <f>F43-F41</f>
        <v>394</v>
      </c>
      <c r="G45" s="163">
        <f>G43-G41</f>
        <v>511</v>
      </c>
      <c r="H45" s="163"/>
      <c r="I45" s="163"/>
      <c r="J45" s="163">
        <f>SUM(F45:I45)</f>
        <v>905</v>
      </c>
      <c r="K45" s="166">
        <f>IF(ROUND(E45,0)=0,"x",J45/E45*100)</f>
        <v>48.655913978494624</v>
      </c>
      <c r="L45" s="119"/>
      <c r="M45" s="167">
        <f>M43-M41</f>
        <v>905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0</v>
      </c>
      <c r="D46" s="163">
        <f>D43-D37</f>
        <v>0</v>
      </c>
      <c r="E46" s="163">
        <f>E43-E37</f>
        <v>0</v>
      </c>
      <c r="F46" s="193">
        <f>F43-F37</f>
        <v>324</v>
      </c>
      <c r="G46" s="193">
        <f>G43-G37</f>
        <v>350</v>
      </c>
      <c r="H46" s="193"/>
      <c r="I46" s="193"/>
      <c r="J46" s="193">
        <f>SUM(F46:I46)</f>
        <v>674</v>
      </c>
      <c r="K46" s="194" t="str">
        <f>IF(ROUND(E46,0)=0,"x",J46/E46*100)</f>
        <v>x</v>
      </c>
      <c r="L46" s="195"/>
      <c r="M46" s="196">
        <f>M43-M37</f>
        <v>674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-19561</v>
      </c>
      <c r="D47" s="163">
        <f>D46-D41</f>
        <v>-19350</v>
      </c>
      <c r="E47" s="163">
        <f>E46-E41</f>
        <v>-19350</v>
      </c>
      <c r="F47" s="163">
        <f>F46-F41</f>
        <v>-4627</v>
      </c>
      <c r="G47" s="163">
        <f>G46-G41</f>
        <v>-5317</v>
      </c>
      <c r="H47" s="163"/>
      <c r="I47" s="163"/>
      <c r="J47" s="163">
        <f>SUM(F47:I47)</f>
        <v>-9944</v>
      </c>
      <c r="K47" s="166">
        <f>IF(ROUND(E47,0)=0,"x",J47/E47*100)</f>
        <v>51.390180878552968</v>
      </c>
      <c r="L47" s="119"/>
      <c r="M47" s="167">
        <f>M46-M41</f>
        <v>-9944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15" customHeight="1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customHeight="1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128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108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129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30BBD-9714-4A40-84CC-9A079705377C}">
  <dimension ref="A1:P53"/>
  <sheetViews>
    <sheetView showGridLines="0" workbookViewId="0">
      <selection activeCell="T1" sqref="T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130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42</v>
      </c>
      <c r="D11" s="147">
        <v>43</v>
      </c>
      <c r="E11" s="147">
        <v>43</v>
      </c>
      <c r="F11" s="148">
        <v>43</v>
      </c>
      <c r="G11" s="149">
        <f t="shared" ref="G11:G17" si="0">M11</f>
        <v>43</v>
      </c>
      <c r="H11" s="149"/>
      <c r="I11" s="149"/>
      <c r="J11" s="150" t="s">
        <v>25</v>
      </c>
      <c r="K11" s="151" t="s">
        <v>25</v>
      </c>
      <c r="L11" s="119"/>
      <c r="M11" s="152">
        <v>43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33.869999999999997</v>
      </c>
      <c r="D12" s="155">
        <v>35</v>
      </c>
      <c r="E12" s="155">
        <v>35</v>
      </c>
      <c r="F12" s="156">
        <v>34.04</v>
      </c>
      <c r="G12" s="157">
        <f t="shared" si="0"/>
        <v>34.04</v>
      </c>
      <c r="H12" s="157"/>
      <c r="I12" s="157"/>
      <c r="J12" s="158" t="s">
        <v>25</v>
      </c>
      <c r="K12" s="151" t="s">
        <v>25</v>
      </c>
      <c r="L12" s="119"/>
      <c r="M12" s="159">
        <v>34.04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10486</v>
      </c>
      <c r="D13" s="161" t="s">
        <v>25</v>
      </c>
      <c r="E13" s="161" t="s">
        <v>25</v>
      </c>
      <c r="F13" s="148">
        <v>10589</v>
      </c>
      <c r="G13" s="149">
        <f t="shared" si="0"/>
        <v>10619</v>
      </c>
      <c r="H13" s="149"/>
      <c r="I13" s="149"/>
      <c r="J13" s="150" t="s">
        <v>25</v>
      </c>
      <c r="K13" s="151" t="s">
        <v>25</v>
      </c>
      <c r="L13" s="119"/>
      <c r="M13" s="152">
        <v>10619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9989</v>
      </c>
      <c r="D14" s="161" t="s">
        <v>25</v>
      </c>
      <c r="E14" s="161" t="s">
        <v>25</v>
      </c>
      <c r="F14" s="148">
        <v>10095</v>
      </c>
      <c r="G14" s="149">
        <f t="shared" si="0"/>
        <v>10132</v>
      </c>
      <c r="H14" s="149"/>
      <c r="I14" s="149"/>
      <c r="J14" s="150" t="s">
        <v>25</v>
      </c>
      <c r="K14" s="151" t="s">
        <v>25</v>
      </c>
      <c r="L14" s="119"/>
      <c r="M14" s="152">
        <v>10132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53</v>
      </c>
      <c r="D15" s="161" t="s">
        <v>25</v>
      </c>
      <c r="E15" s="161" t="s">
        <v>25</v>
      </c>
      <c r="F15" s="148">
        <v>7</v>
      </c>
      <c r="G15" s="149">
        <f t="shared" si="0"/>
        <v>8</v>
      </c>
      <c r="H15" s="149"/>
      <c r="I15" s="149"/>
      <c r="J15" s="150" t="s">
        <v>25</v>
      </c>
      <c r="K15" s="151" t="s">
        <v>25</v>
      </c>
      <c r="L15" s="119"/>
      <c r="M15" s="152">
        <v>8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2174</v>
      </c>
      <c r="D16" s="161" t="s">
        <v>25</v>
      </c>
      <c r="E16" s="161" t="s">
        <v>25</v>
      </c>
      <c r="F16" s="148">
        <v>1942</v>
      </c>
      <c r="G16" s="149">
        <f t="shared" si="0"/>
        <v>1388</v>
      </c>
      <c r="H16" s="149"/>
      <c r="I16" s="149"/>
      <c r="J16" s="150" t="s">
        <v>25</v>
      </c>
      <c r="K16" s="151" t="s">
        <v>25</v>
      </c>
      <c r="L16" s="119"/>
      <c r="M16" s="152">
        <v>1388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5666</v>
      </c>
      <c r="D17" s="161" t="s">
        <v>25</v>
      </c>
      <c r="E17" s="161" t="s">
        <v>25</v>
      </c>
      <c r="F17" s="148">
        <v>6177</v>
      </c>
      <c r="G17" s="149">
        <f t="shared" si="0"/>
        <v>5748</v>
      </c>
      <c r="H17" s="149"/>
      <c r="I17" s="149"/>
      <c r="J17" s="150" t="s">
        <v>25</v>
      </c>
      <c r="K17" s="151" t="s">
        <v>25</v>
      </c>
      <c r="L17" s="119"/>
      <c r="M17" s="152">
        <v>5748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8390</v>
      </c>
      <c r="D18" s="163" t="s">
        <v>25</v>
      </c>
      <c r="E18" s="163" t="s">
        <v>25</v>
      </c>
      <c r="F18" s="163">
        <f>F13-F14+F15+F16+F17</f>
        <v>8620</v>
      </c>
      <c r="G18" s="163">
        <f>G13-G14+G15+G16+G17</f>
        <v>7631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7631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497</v>
      </c>
      <c r="D19" s="161" t="s">
        <v>25</v>
      </c>
      <c r="E19" s="161" t="s">
        <v>25</v>
      </c>
      <c r="F19" s="148">
        <v>492</v>
      </c>
      <c r="G19" s="149">
        <f>M19</f>
        <v>487</v>
      </c>
      <c r="H19" s="149"/>
      <c r="I19" s="149"/>
      <c r="J19" s="150" t="s">
        <v>25</v>
      </c>
      <c r="K19" s="151" t="s">
        <v>25</v>
      </c>
      <c r="L19" s="119"/>
      <c r="M19" s="152">
        <v>487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1679</v>
      </c>
      <c r="D20" s="161" t="s">
        <v>25</v>
      </c>
      <c r="E20" s="161" t="s">
        <v>25</v>
      </c>
      <c r="F20" s="148">
        <v>870</v>
      </c>
      <c r="G20" s="149">
        <f>M20</f>
        <v>944</v>
      </c>
      <c r="H20" s="149"/>
      <c r="I20" s="149"/>
      <c r="J20" s="150" t="s">
        <v>25</v>
      </c>
      <c r="K20" s="151" t="s">
        <v>25</v>
      </c>
      <c r="L20" s="119"/>
      <c r="M20" s="152">
        <v>944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2039</v>
      </c>
      <c r="D21" s="161" t="s">
        <v>25</v>
      </c>
      <c r="E21" s="161" t="s">
        <v>25</v>
      </c>
      <c r="F21" s="148">
        <v>814</v>
      </c>
      <c r="G21" s="149">
        <f>M21</f>
        <v>814</v>
      </c>
      <c r="H21" s="149"/>
      <c r="I21" s="149"/>
      <c r="J21" s="150" t="s">
        <v>25</v>
      </c>
      <c r="K21" s="151" t="s">
        <v>25</v>
      </c>
      <c r="L21" s="119"/>
      <c r="M21" s="152">
        <v>814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4008</v>
      </c>
      <c r="D22" s="161" t="s">
        <v>25</v>
      </c>
      <c r="E22" s="161" t="s">
        <v>25</v>
      </c>
      <c r="F22" s="148">
        <v>6259</v>
      </c>
      <c r="G22" s="149">
        <f>M22</f>
        <v>5196</v>
      </c>
      <c r="H22" s="149"/>
      <c r="I22" s="149"/>
      <c r="J22" s="150" t="s">
        <v>25</v>
      </c>
      <c r="K22" s="151" t="s">
        <v>25</v>
      </c>
      <c r="L22" s="119"/>
      <c r="M22" s="152">
        <v>5196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31887</v>
      </c>
      <c r="D24" s="163">
        <v>30311</v>
      </c>
      <c r="E24" s="163">
        <v>31884</v>
      </c>
      <c r="F24" s="163">
        <v>6484</v>
      </c>
      <c r="G24" s="164">
        <f t="shared" ref="G24:G36" si="1">M24-F24</f>
        <v>7655</v>
      </c>
      <c r="H24" s="164"/>
      <c r="I24" s="164"/>
      <c r="J24" s="163">
        <f t="shared" ref="J24:J43" si="2">SUM(F24:I24)</f>
        <v>14139</v>
      </c>
      <c r="K24" s="166">
        <f t="shared" ref="K24:K43" si="3">IF(E24=0,"x",J24/E24*100)</f>
        <v>44.345126082047422</v>
      </c>
      <c r="L24" s="119"/>
      <c r="M24" s="165">
        <v>14139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0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873</v>
      </c>
      <c r="D26" s="172">
        <v>2359</v>
      </c>
      <c r="E26" s="172">
        <v>2359</v>
      </c>
      <c r="F26" s="173">
        <v>589</v>
      </c>
      <c r="G26" s="174">
        <f t="shared" si="1"/>
        <v>590</v>
      </c>
      <c r="H26" s="175"/>
      <c r="I26" s="175"/>
      <c r="J26" s="176">
        <f t="shared" si="2"/>
        <v>1179</v>
      </c>
      <c r="K26" s="177">
        <f t="shared" si="3"/>
        <v>49.978804578211104</v>
      </c>
      <c r="L26" s="120"/>
      <c r="M26" s="178">
        <v>1179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495</v>
      </c>
      <c r="D27" s="181">
        <v>340</v>
      </c>
      <c r="E27" s="181">
        <v>400</v>
      </c>
      <c r="F27" s="182">
        <v>112</v>
      </c>
      <c r="G27" s="183">
        <f t="shared" si="1"/>
        <v>77</v>
      </c>
      <c r="H27" s="183"/>
      <c r="I27" s="183"/>
      <c r="J27" s="184">
        <f t="shared" si="2"/>
        <v>189</v>
      </c>
      <c r="K27" s="185">
        <f t="shared" si="3"/>
        <v>47.25</v>
      </c>
      <c r="L27" s="119"/>
      <c r="M27" s="186">
        <v>189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710</v>
      </c>
      <c r="D28" s="147">
        <v>717</v>
      </c>
      <c r="E28" s="147">
        <v>717</v>
      </c>
      <c r="F28" s="148">
        <v>212</v>
      </c>
      <c r="G28" s="183">
        <f t="shared" si="1"/>
        <v>105</v>
      </c>
      <c r="H28" s="149"/>
      <c r="I28" s="149"/>
      <c r="J28" s="150">
        <f t="shared" si="2"/>
        <v>317</v>
      </c>
      <c r="K28" s="170">
        <f t="shared" si="3"/>
        <v>44.211994421199442</v>
      </c>
      <c r="L28" s="119"/>
      <c r="M28" s="152">
        <v>317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474</v>
      </c>
      <c r="D30" s="147">
        <v>161</v>
      </c>
      <c r="E30" s="147">
        <v>161</v>
      </c>
      <c r="F30" s="148">
        <v>47</v>
      </c>
      <c r="G30" s="183">
        <f t="shared" si="1"/>
        <v>41</v>
      </c>
      <c r="H30" s="149"/>
      <c r="I30" s="149"/>
      <c r="J30" s="150">
        <f t="shared" si="2"/>
        <v>88</v>
      </c>
      <c r="K30" s="170">
        <f t="shared" si="3"/>
        <v>54.658385093167702</v>
      </c>
      <c r="L30" s="119"/>
      <c r="M30" s="152">
        <v>88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992</v>
      </c>
      <c r="D31" s="147">
        <v>834</v>
      </c>
      <c r="E31" s="147">
        <v>834</v>
      </c>
      <c r="F31" s="148">
        <v>265</v>
      </c>
      <c r="G31" s="183">
        <f t="shared" si="1"/>
        <v>220</v>
      </c>
      <c r="H31" s="149"/>
      <c r="I31" s="149"/>
      <c r="J31" s="150">
        <f t="shared" si="2"/>
        <v>485</v>
      </c>
      <c r="K31" s="170">
        <f t="shared" si="3"/>
        <v>58.153477218225426</v>
      </c>
      <c r="L31" s="119"/>
      <c r="M31" s="152">
        <v>485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22161</v>
      </c>
      <c r="D32" s="147">
        <v>22085</v>
      </c>
      <c r="E32" s="147">
        <v>23058</v>
      </c>
      <c r="F32" s="148">
        <v>4616</v>
      </c>
      <c r="G32" s="183">
        <f t="shared" si="1"/>
        <v>5659</v>
      </c>
      <c r="H32" s="149"/>
      <c r="I32" s="149"/>
      <c r="J32" s="150">
        <f t="shared" si="2"/>
        <v>10275</v>
      </c>
      <c r="K32" s="170">
        <f t="shared" si="3"/>
        <v>44.561540463179803</v>
      </c>
      <c r="L32" s="119"/>
      <c r="M32" s="152">
        <v>10275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7841</v>
      </c>
      <c r="D33" s="147">
        <v>7896</v>
      </c>
      <c r="E33" s="147">
        <v>8235</v>
      </c>
      <c r="F33" s="148">
        <v>1688</v>
      </c>
      <c r="G33" s="183">
        <f t="shared" si="1"/>
        <v>2008</v>
      </c>
      <c r="H33" s="149"/>
      <c r="I33" s="149"/>
      <c r="J33" s="150">
        <f t="shared" si="2"/>
        <v>3696</v>
      </c>
      <c r="K33" s="170">
        <f t="shared" si="3"/>
        <v>44.881602914389802</v>
      </c>
      <c r="L33" s="119"/>
      <c r="M33" s="152">
        <v>3696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20</v>
      </c>
      <c r="D35" s="147">
        <v>20</v>
      </c>
      <c r="E35" s="147">
        <v>20</v>
      </c>
      <c r="F35" s="148">
        <v>5</v>
      </c>
      <c r="G35" s="183">
        <f t="shared" si="1"/>
        <v>5</v>
      </c>
      <c r="H35" s="149"/>
      <c r="I35" s="149"/>
      <c r="J35" s="150">
        <f t="shared" si="2"/>
        <v>10</v>
      </c>
      <c r="K35" s="170">
        <f t="shared" si="3"/>
        <v>50</v>
      </c>
      <c r="L35" s="119"/>
      <c r="M35" s="152">
        <v>10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1572</v>
      </c>
      <c r="D36" s="147">
        <v>320</v>
      </c>
      <c r="E36" s="147">
        <v>600</v>
      </c>
      <c r="F36" s="148">
        <v>124</v>
      </c>
      <c r="G36" s="183">
        <f t="shared" si="1"/>
        <v>59</v>
      </c>
      <c r="H36" s="149"/>
      <c r="I36" s="149"/>
      <c r="J36" s="150">
        <f t="shared" si="2"/>
        <v>183</v>
      </c>
      <c r="K36" s="170">
        <f t="shared" si="3"/>
        <v>30.5</v>
      </c>
      <c r="L36" s="119"/>
      <c r="M36" s="152">
        <v>183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34265</v>
      </c>
      <c r="D37" s="163">
        <f>SUM(D27:D36)</f>
        <v>32373</v>
      </c>
      <c r="E37" s="163">
        <f>SUM(E27:E36)</f>
        <v>34025</v>
      </c>
      <c r="F37" s="163">
        <f>SUM(F27:F36)</f>
        <v>7069</v>
      </c>
      <c r="G37" s="163">
        <f>SUM(G27:G36)</f>
        <v>8174</v>
      </c>
      <c r="H37" s="163"/>
      <c r="I37" s="163"/>
      <c r="J37" s="163">
        <f t="shared" si="2"/>
        <v>15243</v>
      </c>
      <c r="K37" s="166">
        <f t="shared" si="3"/>
        <v>44.799412196914034</v>
      </c>
      <c r="L37" s="119"/>
      <c r="M37" s="167">
        <f>SUM(M27:M36)</f>
        <v>15243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2038</v>
      </c>
      <c r="D39" s="147">
        <v>2010</v>
      </c>
      <c r="E39" s="147">
        <v>2010</v>
      </c>
      <c r="F39" s="148">
        <v>592</v>
      </c>
      <c r="G39" s="183">
        <f>M39-F39</f>
        <v>589</v>
      </c>
      <c r="H39" s="149"/>
      <c r="I39" s="149"/>
      <c r="J39" s="150">
        <f t="shared" si="2"/>
        <v>1181</v>
      </c>
      <c r="K39" s="170">
        <f t="shared" si="3"/>
        <v>58.756218905472636</v>
      </c>
      <c r="L39" s="119"/>
      <c r="M39" s="152">
        <v>1181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31887</v>
      </c>
      <c r="D41" s="147">
        <v>30311</v>
      </c>
      <c r="E41" s="147">
        <v>31884</v>
      </c>
      <c r="F41" s="148">
        <v>6484</v>
      </c>
      <c r="G41" s="183">
        <f>M41-F41</f>
        <v>7655</v>
      </c>
      <c r="H41" s="149"/>
      <c r="I41" s="149"/>
      <c r="J41" s="150">
        <f t="shared" si="2"/>
        <v>14139</v>
      </c>
      <c r="K41" s="170">
        <f t="shared" si="3"/>
        <v>44.345126082047422</v>
      </c>
      <c r="L41" s="119"/>
      <c r="M41" s="152">
        <v>14139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507</v>
      </c>
      <c r="D42" s="147">
        <v>53</v>
      </c>
      <c r="E42" s="147">
        <v>132</v>
      </c>
      <c r="F42" s="148">
        <v>10</v>
      </c>
      <c r="G42" s="183">
        <f>M42-F42</f>
        <v>105</v>
      </c>
      <c r="H42" s="149"/>
      <c r="I42" s="149"/>
      <c r="J42" s="150">
        <f t="shared" si="2"/>
        <v>115</v>
      </c>
      <c r="K42" s="170">
        <f t="shared" si="3"/>
        <v>87.121212121212125</v>
      </c>
      <c r="L42" s="119"/>
      <c r="M42" s="152">
        <v>115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34432</v>
      </c>
      <c r="D43" s="163">
        <f>SUM(D38:D42)</f>
        <v>32374</v>
      </c>
      <c r="E43" s="163">
        <f>SUM(E38:E42)</f>
        <v>34026</v>
      </c>
      <c r="F43" s="163">
        <f>SUM(F38:F42)</f>
        <v>7086</v>
      </c>
      <c r="G43" s="163">
        <f>SUM(G38:G42)</f>
        <v>8349</v>
      </c>
      <c r="H43" s="163"/>
      <c r="I43" s="163"/>
      <c r="J43" s="163">
        <f t="shared" si="2"/>
        <v>15435</v>
      </c>
      <c r="K43" s="166">
        <f t="shared" si="3"/>
        <v>45.362369952389351</v>
      </c>
      <c r="L43" s="119"/>
      <c r="M43" s="167">
        <f>SUM(M38:M42)</f>
        <v>15435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2545</v>
      </c>
      <c r="D45" s="163">
        <f>D43-D41</f>
        <v>2063</v>
      </c>
      <c r="E45" s="163">
        <f>E43-E41</f>
        <v>2142</v>
      </c>
      <c r="F45" s="163">
        <f>F43-F41</f>
        <v>602</v>
      </c>
      <c r="G45" s="163">
        <f>G43-G41</f>
        <v>694</v>
      </c>
      <c r="H45" s="163"/>
      <c r="I45" s="163"/>
      <c r="J45" s="163">
        <f>SUM(F45:I45)</f>
        <v>1296</v>
      </c>
      <c r="K45" s="166">
        <f>IF(ROUND(E45,0)=0,"x",J45/E45*100)</f>
        <v>60.504201680672267</v>
      </c>
      <c r="L45" s="119"/>
      <c r="M45" s="167">
        <f>M43-M41</f>
        <v>1296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167</v>
      </c>
      <c r="D46" s="163">
        <f>D43-D37</f>
        <v>1</v>
      </c>
      <c r="E46" s="163">
        <f>E43-E37</f>
        <v>1</v>
      </c>
      <c r="F46" s="193">
        <f>F43-F37</f>
        <v>17</v>
      </c>
      <c r="G46" s="193">
        <f>G43-G37</f>
        <v>175</v>
      </c>
      <c r="H46" s="193"/>
      <c r="I46" s="193"/>
      <c r="J46" s="193">
        <f>SUM(F46:I46)</f>
        <v>192</v>
      </c>
      <c r="K46" s="194">
        <f>IF(ROUND(E46,0)=0,"x",J46/E46*100)</f>
        <v>19200</v>
      </c>
      <c r="L46" s="195"/>
      <c r="M46" s="196">
        <f>M43-M37</f>
        <v>192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-31720</v>
      </c>
      <c r="D47" s="163">
        <f>D46-D41</f>
        <v>-30310</v>
      </c>
      <c r="E47" s="163">
        <f>E46-E41</f>
        <v>-31883</v>
      </c>
      <c r="F47" s="163">
        <f>F46-F41</f>
        <v>-6467</v>
      </c>
      <c r="G47" s="163">
        <f>G46-G41</f>
        <v>-7480</v>
      </c>
      <c r="H47" s="163"/>
      <c r="I47" s="163"/>
      <c r="J47" s="163">
        <f>SUM(F47:I47)</f>
        <v>-13947</v>
      </c>
      <c r="K47" s="166">
        <f>IF(ROUND(E47,0)=0,"x",J47/E47*100)</f>
        <v>43.744315152275512</v>
      </c>
      <c r="L47" s="119"/>
      <c r="M47" s="167">
        <f>M46-M41</f>
        <v>-13947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15" customHeight="1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customHeight="1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131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108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132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D332D-D19E-45EF-BE17-C726C406BD24}">
  <dimension ref="A1:P53"/>
  <sheetViews>
    <sheetView showGridLines="0" workbookViewId="0">
      <selection activeCell="S1" sqref="S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2.4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5.4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idden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29" t="s">
        <v>73</v>
      </c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1"/>
      <c r="P7" s="109"/>
    </row>
    <row r="8" spans="1:16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x14ac:dyDescent="0.3">
      <c r="A11" s="200" t="s">
        <v>24</v>
      </c>
      <c r="B11" s="145"/>
      <c r="C11" s="146">
        <v>24</v>
      </c>
      <c r="D11" s="147">
        <v>24</v>
      </c>
      <c r="E11" s="147">
        <v>24</v>
      </c>
      <c r="F11" s="148">
        <v>24</v>
      </c>
      <c r="G11" s="149">
        <f t="shared" ref="G11:G17" si="0">M11</f>
        <v>24</v>
      </c>
      <c r="H11" s="149"/>
      <c r="I11" s="149"/>
      <c r="J11" s="150" t="s">
        <v>25</v>
      </c>
      <c r="K11" s="151" t="s">
        <v>25</v>
      </c>
      <c r="L11" s="119"/>
      <c r="M11" s="152">
        <v>24</v>
      </c>
      <c r="N11" s="153"/>
      <c r="O11" s="153"/>
      <c r="P11" s="109"/>
    </row>
    <row r="12" spans="1:16" x14ac:dyDescent="0.3">
      <c r="A12" s="200" t="s">
        <v>26</v>
      </c>
      <c r="B12" s="145"/>
      <c r="C12" s="154">
        <v>23.4</v>
      </c>
      <c r="D12" s="155">
        <v>23.4</v>
      </c>
      <c r="E12" s="155">
        <v>23.4</v>
      </c>
      <c r="F12" s="156">
        <v>23.4</v>
      </c>
      <c r="G12" s="157">
        <f t="shared" si="0"/>
        <v>23.4</v>
      </c>
      <c r="H12" s="157"/>
      <c r="I12" s="157"/>
      <c r="J12" s="158" t="s">
        <v>25</v>
      </c>
      <c r="K12" s="151" t="s">
        <v>25</v>
      </c>
      <c r="L12" s="119"/>
      <c r="M12" s="159">
        <v>23.4</v>
      </c>
      <c r="N12" s="160"/>
      <c r="O12" s="160"/>
      <c r="P12" s="109"/>
    </row>
    <row r="13" spans="1:16" x14ac:dyDescent="0.3">
      <c r="A13" s="200" t="s">
        <v>27</v>
      </c>
      <c r="B13" s="125"/>
      <c r="C13" s="146">
        <v>11671</v>
      </c>
      <c r="D13" s="161" t="s">
        <v>25</v>
      </c>
      <c r="E13" s="161" t="s">
        <v>25</v>
      </c>
      <c r="F13" s="148">
        <v>11865</v>
      </c>
      <c r="G13" s="149">
        <f t="shared" si="0"/>
        <v>11992</v>
      </c>
      <c r="H13" s="149"/>
      <c r="I13" s="149"/>
      <c r="J13" s="150" t="s">
        <v>25</v>
      </c>
      <c r="K13" s="151" t="s">
        <v>25</v>
      </c>
      <c r="L13" s="119"/>
      <c r="M13" s="152">
        <v>11992</v>
      </c>
      <c r="N13" s="162"/>
      <c r="O13" s="162"/>
      <c r="P13" s="109"/>
    </row>
    <row r="14" spans="1:16" x14ac:dyDescent="0.3">
      <c r="A14" s="200" t="s">
        <v>28</v>
      </c>
      <c r="B14" s="125"/>
      <c r="C14" s="146">
        <v>10843</v>
      </c>
      <c r="D14" s="161" t="s">
        <v>25</v>
      </c>
      <c r="E14" s="161" t="s">
        <v>25</v>
      </c>
      <c r="F14" s="148">
        <v>11049</v>
      </c>
      <c r="G14" s="149">
        <f t="shared" si="0"/>
        <v>11079</v>
      </c>
      <c r="H14" s="149"/>
      <c r="I14" s="149"/>
      <c r="J14" s="150" t="s">
        <v>25</v>
      </c>
      <c r="K14" s="151" t="s">
        <v>25</v>
      </c>
      <c r="L14" s="119"/>
      <c r="M14" s="152">
        <v>11079</v>
      </c>
      <c r="N14" s="162"/>
      <c r="O14" s="162"/>
      <c r="P14" s="109"/>
    </row>
    <row r="15" spans="1:16" x14ac:dyDescent="0.3">
      <c r="A15" s="200" t="s">
        <v>29</v>
      </c>
      <c r="B15" s="125" t="s">
        <v>30</v>
      </c>
      <c r="C15" s="146">
        <v>49</v>
      </c>
      <c r="D15" s="161" t="s">
        <v>25</v>
      </c>
      <c r="E15" s="161" t="s">
        <v>25</v>
      </c>
      <c r="F15" s="148">
        <v>88</v>
      </c>
      <c r="G15" s="149">
        <f t="shared" si="0"/>
        <v>126</v>
      </c>
      <c r="H15" s="149"/>
      <c r="I15" s="149"/>
      <c r="J15" s="150" t="s">
        <v>25</v>
      </c>
      <c r="K15" s="151" t="s">
        <v>25</v>
      </c>
      <c r="L15" s="119"/>
      <c r="M15" s="152">
        <v>126</v>
      </c>
      <c r="N15" s="162"/>
      <c r="O15" s="162"/>
      <c r="P15" s="109"/>
    </row>
    <row r="16" spans="1:16" x14ac:dyDescent="0.3">
      <c r="A16" s="200" t="s">
        <v>31</v>
      </c>
      <c r="B16" s="125" t="s">
        <v>25</v>
      </c>
      <c r="C16" s="146">
        <v>1150</v>
      </c>
      <c r="D16" s="161" t="s">
        <v>25</v>
      </c>
      <c r="E16" s="161" t="s">
        <v>25</v>
      </c>
      <c r="F16" s="148">
        <v>12522</v>
      </c>
      <c r="G16" s="149">
        <f t="shared" si="0"/>
        <v>8396</v>
      </c>
      <c r="H16" s="149"/>
      <c r="I16" s="149"/>
      <c r="J16" s="150" t="s">
        <v>25</v>
      </c>
      <c r="K16" s="151" t="s">
        <v>25</v>
      </c>
      <c r="L16" s="119"/>
      <c r="M16" s="152">
        <v>8396</v>
      </c>
      <c r="N16" s="162"/>
      <c r="O16" s="162"/>
      <c r="P16" s="109"/>
    </row>
    <row r="17" spans="1:16" ht="15" thickBot="1" x14ac:dyDescent="0.35">
      <c r="A17" s="200" t="s">
        <v>32</v>
      </c>
      <c r="B17" s="125" t="s">
        <v>33</v>
      </c>
      <c r="C17" s="146">
        <v>2142</v>
      </c>
      <c r="D17" s="161" t="s">
        <v>25</v>
      </c>
      <c r="E17" s="161" t="s">
        <v>25</v>
      </c>
      <c r="F17" s="148">
        <v>3490</v>
      </c>
      <c r="G17" s="149">
        <f t="shared" si="0"/>
        <v>3179</v>
      </c>
      <c r="H17" s="149"/>
      <c r="I17" s="149"/>
      <c r="J17" s="150" t="s">
        <v>25</v>
      </c>
      <c r="K17" s="151" t="s">
        <v>25</v>
      </c>
      <c r="L17" s="119"/>
      <c r="M17" s="152">
        <v>3179</v>
      </c>
      <c r="N17" s="162"/>
      <c r="O17" s="162"/>
      <c r="P17" s="109"/>
    </row>
    <row r="18" spans="1:16" x14ac:dyDescent="0.3">
      <c r="A18" s="201" t="s">
        <v>34</v>
      </c>
      <c r="B18" s="126"/>
      <c r="C18" s="163">
        <f>C13-C14+C15+C16+C17</f>
        <v>4169</v>
      </c>
      <c r="D18" s="163" t="s">
        <v>25</v>
      </c>
      <c r="E18" s="163" t="s">
        <v>25</v>
      </c>
      <c r="F18" s="163">
        <f>F13-F14+F15+F16+F17</f>
        <v>16916</v>
      </c>
      <c r="G18" s="163">
        <f>G13-G14+G15+G16+G17</f>
        <v>12614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12614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x14ac:dyDescent="0.3">
      <c r="A19" s="200" t="s">
        <v>35</v>
      </c>
      <c r="B19" s="125" t="s">
        <v>36</v>
      </c>
      <c r="C19" s="146">
        <v>842</v>
      </c>
      <c r="D19" s="161" t="s">
        <v>25</v>
      </c>
      <c r="E19" s="161" t="s">
        <v>25</v>
      </c>
      <c r="F19" s="148">
        <v>831</v>
      </c>
      <c r="G19" s="149">
        <f>M19</f>
        <v>894</v>
      </c>
      <c r="H19" s="149"/>
      <c r="I19" s="149"/>
      <c r="J19" s="150" t="s">
        <v>25</v>
      </c>
      <c r="K19" s="151" t="s">
        <v>25</v>
      </c>
      <c r="L19" s="119"/>
      <c r="M19" s="152">
        <v>894</v>
      </c>
      <c r="N19" s="162"/>
      <c r="O19" s="162"/>
      <c r="P19" s="109"/>
    </row>
    <row r="20" spans="1:16" x14ac:dyDescent="0.3">
      <c r="A20" s="200" t="s">
        <v>37</v>
      </c>
      <c r="B20" s="125" t="s">
        <v>38</v>
      </c>
      <c r="C20" s="146">
        <v>933</v>
      </c>
      <c r="D20" s="161" t="s">
        <v>25</v>
      </c>
      <c r="E20" s="161" t="s">
        <v>25</v>
      </c>
      <c r="F20" s="148">
        <v>947</v>
      </c>
      <c r="G20" s="149">
        <f>M20</f>
        <v>980</v>
      </c>
      <c r="H20" s="149"/>
      <c r="I20" s="149"/>
      <c r="J20" s="150" t="s">
        <v>25</v>
      </c>
      <c r="K20" s="151" t="s">
        <v>25</v>
      </c>
      <c r="L20" s="119"/>
      <c r="M20" s="152">
        <v>980</v>
      </c>
      <c r="N20" s="162"/>
      <c r="O20" s="162"/>
      <c r="P20" s="109"/>
    </row>
    <row r="21" spans="1:16" x14ac:dyDescent="0.3">
      <c r="A21" s="200" t="s">
        <v>39</v>
      </c>
      <c r="B21" s="125" t="s">
        <v>25</v>
      </c>
      <c r="C21" s="146">
        <v>0</v>
      </c>
      <c r="D21" s="161" t="s">
        <v>25</v>
      </c>
      <c r="E21" s="161" t="s">
        <v>25</v>
      </c>
      <c r="F21" s="148">
        <v>0</v>
      </c>
      <c r="G21" s="149">
        <f>M21</f>
        <v>0</v>
      </c>
      <c r="H21" s="149"/>
      <c r="I21" s="149"/>
      <c r="J21" s="150" t="s">
        <v>25</v>
      </c>
      <c r="K21" s="151" t="s">
        <v>25</v>
      </c>
      <c r="L21" s="119"/>
      <c r="M21" s="152">
        <v>0</v>
      </c>
      <c r="N21" s="162"/>
      <c r="O21" s="162"/>
      <c r="P21" s="109"/>
    </row>
    <row r="22" spans="1:16" x14ac:dyDescent="0.3">
      <c r="A22" s="200" t="s">
        <v>40</v>
      </c>
      <c r="B22" s="125" t="s">
        <v>25</v>
      </c>
      <c r="C22" s="146">
        <v>2307</v>
      </c>
      <c r="D22" s="161" t="s">
        <v>25</v>
      </c>
      <c r="E22" s="161" t="s">
        <v>25</v>
      </c>
      <c r="F22" s="148">
        <v>14853</v>
      </c>
      <c r="G22" s="149">
        <f>M22</f>
        <v>10350</v>
      </c>
      <c r="H22" s="149"/>
      <c r="I22" s="149"/>
      <c r="J22" s="150" t="s">
        <v>25</v>
      </c>
      <c r="K22" s="151" t="s">
        <v>25</v>
      </c>
      <c r="L22" s="119"/>
      <c r="M22" s="152">
        <v>10350</v>
      </c>
      <c r="N22" s="162"/>
      <c r="O22" s="162"/>
      <c r="P22" s="109"/>
    </row>
    <row r="23" spans="1:16" ht="15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x14ac:dyDescent="0.3">
      <c r="A24" s="201" t="s">
        <v>42</v>
      </c>
      <c r="B24" s="126" t="s">
        <v>25</v>
      </c>
      <c r="C24" s="164">
        <v>17373</v>
      </c>
      <c r="D24" s="163">
        <v>16994</v>
      </c>
      <c r="E24" s="163">
        <v>16994</v>
      </c>
      <c r="F24" s="163">
        <v>4248</v>
      </c>
      <c r="G24" s="164">
        <f t="shared" ref="G24:G36" si="1">M24-F24</f>
        <v>4554</v>
      </c>
      <c r="H24" s="164"/>
      <c r="I24" s="164"/>
      <c r="J24" s="163">
        <f t="shared" ref="J24:J43" si="2">SUM(F24:I24)</f>
        <v>8802</v>
      </c>
      <c r="K24" s="166">
        <f t="shared" ref="K24:K43" si="3">IF(E24=0,"x",J24/E24*100)</f>
        <v>51.79475108861952</v>
      </c>
      <c r="L24" s="119"/>
      <c r="M24" s="165">
        <v>8802</v>
      </c>
      <c r="N24" s="167"/>
      <c r="O24" s="167"/>
      <c r="P24" s="109"/>
    </row>
    <row r="25" spans="1:16" x14ac:dyDescent="0.3">
      <c r="A25" s="202" t="s">
        <v>43</v>
      </c>
      <c r="B25" s="127" t="s">
        <v>25</v>
      </c>
      <c r="C25" s="146">
        <v>0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5" thickBot="1" x14ac:dyDescent="0.35">
      <c r="A26" s="203" t="s">
        <v>44</v>
      </c>
      <c r="B26" s="128">
        <v>672</v>
      </c>
      <c r="C26" s="171">
        <v>14614</v>
      </c>
      <c r="D26" s="172">
        <v>14604</v>
      </c>
      <c r="E26" s="172">
        <v>14604</v>
      </c>
      <c r="F26" s="173">
        <v>3651</v>
      </c>
      <c r="G26" s="174">
        <f t="shared" si="1"/>
        <v>3651</v>
      </c>
      <c r="H26" s="175"/>
      <c r="I26" s="175"/>
      <c r="J26" s="176">
        <f t="shared" si="2"/>
        <v>7302</v>
      </c>
      <c r="K26" s="177">
        <f t="shared" si="3"/>
        <v>50</v>
      </c>
      <c r="L26" s="120"/>
      <c r="M26" s="178">
        <v>7302</v>
      </c>
      <c r="N26" s="179"/>
      <c r="O26" s="179"/>
      <c r="P26" s="109"/>
    </row>
    <row r="27" spans="1:16" ht="15" thickTop="1" x14ac:dyDescent="0.3">
      <c r="A27" s="204" t="s">
        <v>45</v>
      </c>
      <c r="B27" s="129">
        <v>501</v>
      </c>
      <c r="C27" s="180">
        <v>1738</v>
      </c>
      <c r="D27" s="181">
        <v>1690</v>
      </c>
      <c r="E27" s="181">
        <v>1690</v>
      </c>
      <c r="F27" s="182">
        <v>429</v>
      </c>
      <c r="G27" s="183">
        <f t="shared" si="1"/>
        <v>421</v>
      </c>
      <c r="H27" s="183"/>
      <c r="I27" s="183"/>
      <c r="J27" s="184">
        <f t="shared" si="2"/>
        <v>850</v>
      </c>
      <c r="K27" s="185">
        <f t="shared" si="3"/>
        <v>50.295857988165679</v>
      </c>
      <c r="L27" s="119"/>
      <c r="M27" s="186">
        <v>850</v>
      </c>
      <c r="N27" s="187"/>
      <c r="O27" s="187"/>
      <c r="P27" s="109"/>
    </row>
    <row r="28" spans="1:16" x14ac:dyDescent="0.3">
      <c r="A28" s="200" t="s">
        <v>46</v>
      </c>
      <c r="B28" s="127">
        <v>502</v>
      </c>
      <c r="C28" s="146">
        <v>817</v>
      </c>
      <c r="D28" s="147">
        <v>960</v>
      </c>
      <c r="E28" s="147">
        <v>960</v>
      </c>
      <c r="F28" s="148">
        <v>215</v>
      </c>
      <c r="G28" s="183">
        <f t="shared" si="1"/>
        <v>193</v>
      </c>
      <c r="H28" s="149"/>
      <c r="I28" s="149"/>
      <c r="J28" s="150">
        <f t="shared" si="2"/>
        <v>408</v>
      </c>
      <c r="K28" s="170">
        <f t="shared" si="3"/>
        <v>42.5</v>
      </c>
      <c r="L28" s="119"/>
      <c r="M28" s="152">
        <v>408</v>
      </c>
      <c r="N28" s="162"/>
      <c r="O28" s="162"/>
      <c r="P28" s="109"/>
    </row>
    <row r="29" spans="1:16" x14ac:dyDescent="0.3">
      <c r="A29" s="200" t="s">
        <v>47</v>
      </c>
      <c r="B29" s="127">
        <v>504</v>
      </c>
      <c r="C29" s="146">
        <v>25</v>
      </c>
      <c r="D29" s="147">
        <v>150</v>
      </c>
      <c r="E29" s="147">
        <v>150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>
        <f t="shared" si="3"/>
        <v>0</v>
      </c>
      <c r="L29" s="119"/>
      <c r="M29" s="152">
        <v>0</v>
      </c>
      <c r="N29" s="162"/>
      <c r="O29" s="162"/>
      <c r="P29" s="109"/>
    </row>
    <row r="30" spans="1:16" x14ac:dyDescent="0.3">
      <c r="A30" s="200" t="s">
        <v>48</v>
      </c>
      <c r="B30" s="127">
        <v>511</v>
      </c>
      <c r="C30" s="146">
        <v>252</v>
      </c>
      <c r="D30" s="147">
        <v>60</v>
      </c>
      <c r="E30" s="147">
        <v>60</v>
      </c>
      <c r="F30" s="148">
        <v>18</v>
      </c>
      <c r="G30" s="183">
        <f t="shared" si="1"/>
        <v>16</v>
      </c>
      <c r="H30" s="149"/>
      <c r="I30" s="149"/>
      <c r="J30" s="150">
        <f t="shared" si="2"/>
        <v>34</v>
      </c>
      <c r="K30" s="170">
        <f t="shared" si="3"/>
        <v>56.666666666666664</v>
      </c>
      <c r="L30" s="119"/>
      <c r="M30" s="152">
        <v>34</v>
      </c>
      <c r="N30" s="162"/>
      <c r="O30" s="162"/>
      <c r="P30" s="109"/>
    </row>
    <row r="31" spans="1:16" x14ac:dyDescent="0.3">
      <c r="A31" s="200" t="s">
        <v>49</v>
      </c>
      <c r="B31" s="127">
        <v>518</v>
      </c>
      <c r="C31" s="146">
        <v>1166</v>
      </c>
      <c r="D31" s="147">
        <v>920</v>
      </c>
      <c r="E31" s="147">
        <v>920</v>
      </c>
      <c r="F31" s="148">
        <v>293</v>
      </c>
      <c r="G31" s="183">
        <f t="shared" si="1"/>
        <v>323</v>
      </c>
      <c r="H31" s="149"/>
      <c r="I31" s="149"/>
      <c r="J31" s="150">
        <f t="shared" si="2"/>
        <v>616</v>
      </c>
      <c r="K31" s="170">
        <f t="shared" si="3"/>
        <v>66.956521739130437</v>
      </c>
      <c r="L31" s="119"/>
      <c r="M31" s="152">
        <v>616</v>
      </c>
      <c r="N31" s="162"/>
      <c r="O31" s="162"/>
      <c r="P31" s="109"/>
    </row>
    <row r="32" spans="1:16" x14ac:dyDescent="0.3">
      <c r="A32" s="200" t="s">
        <v>50</v>
      </c>
      <c r="B32" s="127">
        <v>521</v>
      </c>
      <c r="C32" s="146">
        <v>10026</v>
      </c>
      <c r="D32" s="147">
        <v>10211</v>
      </c>
      <c r="E32" s="147">
        <v>10211</v>
      </c>
      <c r="F32" s="148">
        <v>2407</v>
      </c>
      <c r="G32" s="183">
        <f t="shared" si="1"/>
        <v>2646</v>
      </c>
      <c r="H32" s="149"/>
      <c r="I32" s="149"/>
      <c r="J32" s="150">
        <f t="shared" si="2"/>
        <v>5053</v>
      </c>
      <c r="K32" s="170">
        <f t="shared" si="3"/>
        <v>49.485848594652829</v>
      </c>
      <c r="L32" s="119"/>
      <c r="M32" s="152">
        <v>5053</v>
      </c>
      <c r="N32" s="162"/>
      <c r="O32" s="162"/>
      <c r="P32" s="109"/>
    </row>
    <row r="33" spans="1:16" x14ac:dyDescent="0.3">
      <c r="A33" s="200" t="s">
        <v>51</v>
      </c>
      <c r="B33" s="127" t="s">
        <v>52</v>
      </c>
      <c r="C33" s="146">
        <v>3747</v>
      </c>
      <c r="D33" s="147">
        <v>3819</v>
      </c>
      <c r="E33" s="147">
        <v>3819</v>
      </c>
      <c r="F33" s="148">
        <v>884</v>
      </c>
      <c r="G33" s="183">
        <f t="shared" si="1"/>
        <v>959</v>
      </c>
      <c r="H33" s="149"/>
      <c r="I33" s="149"/>
      <c r="J33" s="150">
        <f t="shared" si="2"/>
        <v>1843</v>
      </c>
      <c r="K33" s="170">
        <f t="shared" si="3"/>
        <v>48.258706467661696</v>
      </c>
      <c r="L33" s="119"/>
      <c r="M33" s="152">
        <v>1843</v>
      </c>
      <c r="N33" s="162"/>
      <c r="O33" s="162"/>
      <c r="P33" s="109"/>
    </row>
    <row r="34" spans="1:16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x14ac:dyDescent="0.3">
      <c r="A35" s="200" t="s">
        <v>54</v>
      </c>
      <c r="B35" s="127">
        <v>551</v>
      </c>
      <c r="C35" s="146">
        <v>46</v>
      </c>
      <c r="D35" s="147">
        <v>46</v>
      </c>
      <c r="E35" s="147">
        <v>46</v>
      </c>
      <c r="F35" s="148">
        <v>11</v>
      </c>
      <c r="G35" s="183">
        <f t="shared" si="1"/>
        <v>13</v>
      </c>
      <c r="H35" s="149"/>
      <c r="I35" s="149"/>
      <c r="J35" s="150">
        <f t="shared" si="2"/>
        <v>24</v>
      </c>
      <c r="K35" s="170">
        <f t="shared" si="3"/>
        <v>52.173913043478258</v>
      </c>
      <c r="L35" s="119"/>
      <c r="M35" s="152">
        <v>24</v>
      </c>
      <c r="N35" s="162"/>
      <c r="O35" s="162"/>
      <c r="P35" s="109"/>
    </row>
    <row r="36" spans="1:16" ht="15" thickBot="1" x14ac:dyDescent="0.35">
      <c r="A36" s="200" t="s">
        <v>55</v>
      </c>
      <c r="B36" s="127" t="s">
        <v>56</v>
      </c>
      <c r="C36" s="146">
        <v>691</v>
      </c>
      <c r="D36" s="147">
        <v>328</v>
      </c>
      <c r="E36" s="147">
        <v>328</v>
      </c>
      <c r="F36" s="148">
        <v>99</v>
      </c>
      <c r="G36" s="183">
        <f t="shared" si="1"/>
        <v>54</v>
      </c>
      <c r="H36" s="149"/>
      <c r="I36" s="149"/>
      <c r="J36" s="150">
        <f t="shared" si="2"/>
        <v>153</v>
      </c>
      <c r="K36" s="170">
        <f t="shared" si="3"/>
        <v>46.646341463414636</v>
      </c>
      <c r="L36" s="119"/>
      <c r="M36" s="152">
        <v>153</v>
      </c>
      <c r="N36" s="162"/>
      <c r="O36" s="162"/>
      <c r="P36" s="109"/>
    </row>
    <row r="37" spans="1:16" x14ac:dyDescent="0.3">
      <c r="A37" s="201" t="s">
        <v>57</v>
      </c>
      <c r="B37" s="126"/>
      <c r="C37" s="163">
        <v>18508</v>
      </c>
      <c r="D37" s="163">
        <f>SUM(D27:D36)</f>
        <v>18184</v>
      </c>
      <c r="E37" s="163">
        <f>SUM(E27:E36)</f>
        <v>18184</v>
      </c>
      <c r="F37" s="163">
        <f>SUM(F27:F36)</f>
        <v>4356</v>
      </c>
      <c r="G37" s="163">
        <f>SUM(G27:G36)</f>
        <v>4625</v>
      </c>
      <c r="H37" s="163"/>
      <c r="I37" s="163"/>
      <c r="J37" s="163">
        <f t="shared" si="2"/>
        <v>8981</v>
      </c>
      <c r="K37" s="166">
        <f t="shared" si="3"/>
        <v>49.389573251209853</v>
      </c>
      <c r="L37" s="119"/>
      <c r="M37" s="167">
        <f>SUM(M27:M36)</f>
        <v>8981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x14ac:dyDescent="0.3">
      <c r="A39" s="200" t="s">
        <v>59</v>
      </c>
      <c r="B39" s="127">
        <v>602</v>
      </c>
      <c r="C39" s="146">
        <v>511</v>
      </c>
      <c r="D39" s="147">
        <v>530</v>
      </c>
      <c r="E39" s="147">
        <v>530</v>
      </c>
      <c r="F39" s="148">
        <v>218</v>
      </c>
      <c r="G39" s="183">
        <f>M39-F39</f>
        <v>103</v>
      </c>
      <c r="H39" s="149"/>
      <c r="I39" s="149"/>
      <c r="J39" s="150">
        <f t="shared" si="2"/>
        <v>321</v>
      </c>
      <c r="K39" s="170">
        <f t="shared" si="3"/>
        <v>60.566037735849051</v>
      </c>
      <c r="L39" s="119"/>
      <c r="M39" s="152">
        <v>321</v>
      </c>
      <c r="N39" s="162"/>
      <c r="O39" s="162"/>
      <c r="P39" s="109"/>
    </row>
    <row r="40" spans="1:16" x14ac:dyDescent="0.3">
      <c r="A40" s="200" t="s">
        <v>60</v>
      </c>
      <c r="B40" s="127">
        <v>604</v>
      </c>
      <c r="C40" s="146">
        <v>48</v>
      </c>
      <c r="D40" s="147">
        <v>188</v>
      </c>
      <c r="E40" s="147">
        <v>188</v>
      </c>
      <c r="F40" s="148">
        <v>27</v>
      </c>
      <c r="G40" s="183">
        <f>M40-F40</f>
        <v>28</v>
      </c>
      <c r="H40" s="149"/>
      <c r="I40" s="149"/>
      <c r="J40" s="150">
        <f t="shared" si="2"/>
        <v>55</v>
      </c>
      <c r="K40" s="170">
        <f t="shared" si="3"/>
        <v>29.25531914893617</v>
      </c>
      <c r="L40" s="119"/>
      <c r="M40" s="152">
        <v>55</v>
      </c>
      <c r="N40" s="162"/>
      <c r="O40" s="162"/>
      <c r="P40" s="109"/>
    </row>
    <row r="41" spans="1:16" x14ac:dyDescent="0.3">
      <c r="A41" s="200" t="s">
        <v>61</v>
      </c>
      <c r="B41" s="127" t="s">
        <v>62</v>
      </c>
      <c r="C41" s="146">
        <v>17373</v>
      </c>
      <c r="D41" s="147">
        <v>16994</v>
      </c>
      <c r="E41" s="147">
        <v>16994</v>
      </c>
      <c r="F41" s="148">
        <v>4248</v>
      </c>
      <c r="G41" s="183">
        <f>M41-F41</f>
        <v>4554</v>
      </c>
      <c r="H41" s="149"/>
      <c r="I41" s="149"/>
      <c r="J41" s="150">
        <f t="shared" si="2"/>
        <v>8802</v>
      </c>
      <c r="K41" s="170">
        <f t="shared" si="3"/>
        <v>51.79475108861952</v>
      </c>
      <c r="L41" s="119"/>
      <c r="M41" s="152">
        <v>8802</v>
      </c>
      <c r="N41" s="162"/>
      <c r="O41" s="162"/>
      <c r="P41" s="109"/>
    </row>
    <row r="42" spans="1:16" ht="15" thickBot="1" x14ac:dyDescent="0.35">
      <c r="A42" s="200" t="s">
        <v>63</v>
      </c>
      <c r="B42" s="127" t="s">
        <v>64</v>
      </c>
      <c r="C42" s="146">
        <v>663</v>
      </c>
      <c r="D42" s="147">
        <v>472</v>
      </c>
      <c r="E42" s="147">
        <v>472</v>
      </c>
      <c r="F42" s="148">
        <v>61</v>
      </c>
      <c r="G42" s="183">
        <f>M42-F42</f>
        <v>131</v>
      </c>
      <c r="H42" s="149"/>
      <c r="I42" s="149"/>
      <c r="J42" s="150">
        <f t="shared" si="2"/>
        <v>192</v>
      </c>
      <c r="K42" s="170">
        <f t="shared" si="3"/>
        <v>40.677966101694921</v>
      </c>
      <c r="L42" s="119"/>
      <c r="M42" s="152">
        <v>192</v>
      </c>
      <c r="N42" s="162"/>
      <c r="O42" s="162"/>
      <c r="P42" s="109"/>
    </row>
    <row r="43" spans="1:16" x14ac:dyDescent="0.3">
      <c r="A43" s="201" t="s">
        <v>65</v>
      </c>
      <c r="B43" s="126" t="s">
        <v>25</v>
      </c>
      <c r="C43" s="163">
        <v>18595</v>
      </c>
      <c r="D43" s="163">
        <f>SUM(D38:D42)</f>
        <v>18184</v>
      </c>
      <c r="E43" s="163">
        <f>SUM(E38:E42)</f>
        <v>18184</v>
      </c>
      <c r="F43" s="163">
        <f>SUM(F38:F42)</f>
        <v>4554</v>
      </c>
      <c r="G43" s="163">
        <f>SUM(G38:G42)</f>
        <v>4816</v>
      </c>
      <c r="H43" s="163"/>
      <c r="I43" s="163"/>
      <c r="J43" s="163">
        <f t="shared" si="2"/>
        <v>9370</v>
      </c>
      <c r="K43" s="166">
        <f t="shared" si="3"/>
        <v>51.528816542014951</v>
      </c>
      <c r="L43" s="119"/>
      <c r="M43" s="167">
        <f>SUM(M38:M42)</f>
        <v>9370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5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5" thickBot="1" x14ac:dyDescent="0.35">
      <c r="A45" s="201" t="s">
        <v>66</v>
      </c>
      <c r="B45" s="126" t="s">
        <v>25</v>
      </c>
      <c r="C45" s="163">
        <f>C43-C41</f>
        <v>1222</v>
      </c>
      <c r="D45" s="163">
        <f>D43-D41</f>
        <v>1190</v>
      </c>
      <c r="E45" s="163">
        <f>E43-E41</f>
        <v>1190</v>
      </c>
      <c r="F45" s="163">
        <f>F43-F41</f>
        <v>306</v>
      </c>
      <c r="G45" s="163">
        <f>G43-G41</f>
        <v>262</v>
      </c>
      <c r="H45" s="163"/>
      <c r="I45" s="163"/>
      <c r="J45" s="163">
        <f>SUM(F45:I45)</f>
        <v>568</v>
      </c>
      <c r="K45" s="166">
        <f>IF(ROUND(E45,0)=0,"x",J45/E45*100)</f>
        <v>47.731092436974791</v>
      </c>
      <c r="L45" s="119"/>
      <c r="M45" s="167">
        <f>M43-M41</f>
        <v>568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5" thickBot="1" x14ac:dyDescent="0.35">
      <c r="A46" s="201" t="s">
        <v>67</v>
      </c>
      <c r="B46" s="126" t="s">
        <v>25</v>
      </c>
      <c r="C46" s="163">
        <f>C43-C37</f>
        <v>87</v>
      </c>
      <c r="D46" s="163">
        <f>D43-D37</f>
        <v>0</v>
      </c>
      <c r="E46" s="163">
        <f>E43-E37</f>
        <v>0</v>
      </c>
      <c r="F46" s="193">
        <f>F43-F37</f>
        <v>198</v>
      </c>
      <c r="G46" s="193">
        <f>G43-G37</f>
        <v>191</v>
      </c>
      <c r="H46" s="193"/>
      <c r="I46" s="193"/>
      <c r="J46" s="193">
        <f>SUM(F46:I46)</f>
        <v>389</v>
      </c>
      <c r="K46" s="194" t="str">
        <f>IF(ROUND(E46,0)=0,"x",J46/E46*100)</f>
        <v>x</v>
      </c>
      <c r="L46" s="195"/>
      <c r="M46" s="196">
        <f>M43-M37</f>
        <v>389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x14ac:dyDescent="0.3">
      <c r="A47" s="201" t="s">
        <v>68</v>
      </c>
      <c r="B47" s="126" t="s">
        <v>25</v>
      </c>
      <c r="C47" s="163">
        <f>C46-C41</f>
        <v>-17286</v>
      </c>
      <c r="D47" s="163">
        <f>D46-D41</f>
        <v>-16994</v>
      </c>
      <c r="E47" s="163">
        <f>E46-E41</f>
        <v>-16994</v>
      </c>
      <c r="F47" s="163">
        <f>F46-F41</f>
        <v>-4050</v>
      </c>
      <c r="G47" s="163">
        <f>G46-G41</f>
        <v>-4363</v>
      </c>
      <c r="H47" s="163"/>
      <c r="I47" s="163"/>
      <c r="J47" s="163">
        <f>SUM(F47:I47)</f>
        <v>-8413</v>
      </c>
      <c r="K47" s="166">
        <f>IF(ROUND(E47,0)=0,"x",J47/E47*100)</f>
        <v>49.505707896904788</v>
      </c>
      <c r="L47" s="119"/>
      <c r="M47" s="167">
        <f>M46-M41</f>
        <v>-8413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74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75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76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A1:O1"/>
    <mergeCell ref="C7:O7"/>
    <mergeCell ref="A50:O50"/>
    <mergeCell ref="D52:O52"/>
    <mergeCell ref="A53:O53"/>
    <mergeCell ref="A51:O51"/>
    <mergeCell ref="F9:I9"/>
    <mergeCell ref="A49:O4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D62E3-3A64-4F67-9939-B08CD7AA0139}">
  <dimension ref="A1:P53"/>
  <sheetViews>
    <sheetView showGridLines="0" workbookViewId="0">
      <selection activeCell="T1" sqref="T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77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27</v>
      </c>
      <c r="D11" s="147">
        <v>32</v>
      </c>
      <c r="E11" s="147">
        <v>32</v>
      </c>
      <c r="F11" s="148">
        <v>25</v>
      </c>
      <c r="G11" s="149">
        <f t="shared" ref="G11:G17" si="0">M11</f>
        <v>25</v>
      </c>
      <c r="H11" s="149"/>
      <c r="I11" s="149"/>
      <c r="J11" s="150" t="s">
        <v>25</v>
      </c>
      <c r="K11" s="151" t="s">
        <v>25</v>
      </c>
      <c r="L11" s="119"/>
      <c r="M11" s="152">
        <v>25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27</v>
      </c>
      <c r="D12" s="155">
        <v>32</v>
      </c>
      <c r="E12" s="155">
        <v>32</v>
      </c>
      <c r="F12" s="156">
        <v>25</v>
      </c>
      <c r="G12" s="157">
        <f t="shared" si="0"/>
        <v>25</v>
      </c>
      <c r="H12" s="157"/>
      <c r="I12" s="157"/>
      <c r="J12" s="158" t="s">
        <v>25</v>
      </c>
      <c r="K12" s="151" t="s">
        <v>25</v>
      </c>
      <c r="L12" s="119"/>
      <c r="M12" s="159">
        <v>25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21906</v>
      </c>
      <c r="D13" s="161" t="s">
        <v>25</v>
      </c>
      <c r="E13" s="161" t="s">
        <v>25</v>
      </c>
      <c r="F13" s="148">
        <v>22197</v>
      </c>
      <c r="G13" s="149">
        <f t="shared" si="0"/>
        <v>23011</v>
      </c>
      <c r="H13" s="149"/>
      <c r="I13" s="149"/>
      <c r="J13" s="150" t="s">
        <v>25</v>
      </c>
      <c r="K13" s="151" t="s">
        <v>25</v>
      </c>
      <c r="L13" s="119"/>
      <c r="M13" s="152">
        <v>23011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18683</v>
      </c>
      <c r="D14" s="161" t="s">
        <v>25</v>
      </c>
      <c r="E14" s="161" t="s">
        <v>25</v>
      </c>
      <c r="F14" s="148">
        <v>19037</v>
      </c>
      <c r="G14" s="149">
        <f t="shared" si="0"/>
        <v>19579</v>
      </c>
      <c r="H14" s="149"/>
      <c r="I14" s="149"/>
      <c r="J14" s="150" t="s">
        <v>25</v>
      </c>
      <c r="K14" s="151" t="s">
        <v>25</v>
      </c>
      <c r="L14" s="119"/>
      <c r="M14" s="152">
        <v>19579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592</v>
      </c>
      <c r="D15" s="161" t="s">
        <v>25</v>
      </c>
      <c r="E15" s="161" t="s">
        <v>25</v>
      </c>
      <c r="F15" s="148">
        <v>592</v>
      </c>
      <c r="G15" s="149">
        <f t="shared" si="0"/>
        <v>716</v>
      </c>
      <c r="H15" s="149"/>
      <c r="I15" s="149"/>
      <c r="J15" s="150" t="s">
        <v>25</v>
      </c>
      <c r="K15" s="151" t="s">
        <v>25</v>
      </c>
      <c r="L15" s="119"/>
      <c r="M15" s="152">
        <v>716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3821</v>
      </c>
      <c r="D16" s="161" t="s">
        <v>25</v>
      </c>
      <c r="E16" s="161" t="s">
        <v>25</v>
      </c>
      <c r="F16" s="148">
        <v>21463</v>
      </c>
      <c r="G16" s="149">
        <f t="shared" si="0"/>
        <v>14776</v>
      </c>
      <c r="H16" s="149"/>
      <c r="I16" s="149"/>
      <c r="J16" s="150" t="s">
        <v>25</v>
      </c>
      <c r="K16" s="151" t="s">
        <v>25</v>
      </c>
      <c r="L16" s="119"/>
      <c r="M16" s="152">
        <v>14776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11610</v>
      </c>
      <c r="D17" s="161" t="s">
        <v>25</v>
      </c>
      <c r="E17" s="161" t="s">
        <v>25</v>
      </c>
      <c r="F17" s="148">
        <v>8703</v>
      </c>
      <c r="G17" s="149">
        <f t="shared" si="0"/>
        <v>9833</v>
      </c>
      <c r="H17" s="149"/>
      <c r="I17" s="149"/>
      <c r="J17" s="150" t="s">
        <v>25</v>
      </c>
      <c r="K17" s="151" t="s">
        <v>25</v>
      </c>
      <c r="L17" s="119"/>
      <c r="M17" s="152">
        <v>9833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19246</v>
      </c>
      <c r="D18" s="163" t="s">
        <v>25</v>
      </c>
      <c r="E18" s="163" t="s">
        <v>25</v>
      </c>
      <c r="F18" s="163">
        <f>F13-F14+F15+F16+F17</f>
        <v>33918</v>
      </c>
      <c r="G18" s="163">
        <f>G13-G14+G15+G16+G17</f>
        <v>28757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28757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3362</v>
      </c>
      <c r="D19" s="161" t="s">
        <v>25</v>
      </c>
      <c r="E19" s="161" t="s">
        <v>25</v>
      </c>
      <c r="F19" s="148">
        <v>3106</v>
      </c>
      <c r="G19" s="149">
        <f>M19</f>
        <v>3572</v>
      </c>
      <c r="H19" s="149"/>
      <c r="I19" s="149"/>
      <c r="J19" s="150" t="s">
        <v>25</v>
      </c>
      <c r="K19" s="151" t="s">
        <v>25</v>
      </c>
      <c r="L19" s="119"/>
      <c r="M19" s="152">
        <v>3572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10959</v>
      </c>
      <c r="D20" s="161" t="s">
        <v>25</v>
      </c>
      <c r="E20" s="161" t="s">
        <v>25</v>
      </c>
      <c r="F20" s="148">
        <v>7064</v>
      </c>
      <c r="G20" s="149">
        <f>M20</f>
        <v>6874</v>
      </c>
      <c r="H20" s="149"/>
      <c r="I20" s="149"/>
      <c r="J20" s="150" t="s">
        <v>25</v>
      </c>
      <c r="K20" s="151" t="s">
        <v>25</v>
      </c>
      <c r="L20" s="119"/>
      <c r="M20" s="152">
        <v>6874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0</v>
      </c>
      <c r="D21" s="161" t="s">
        <v>25</v>
      </c>
      <c r="E21" s="161" t="s">
        <v>25</v>
      </c>
      <c r="F21" s="148">
        <v>0</v>
      </c>
      <c r="G21" s="149">
        <f>M21</f>
        <v>0</v>
      </c>
      <c r="H21" s="149"/>
      <c r="I21" s="149"/>
      <c r="J21" s="150" t="s">
        <v>25</v>
      </c>
      <c r="K21" s="151" t="s">
        <v>25</v>
      </c>
      <c r="L21" s="119"/>
      <c r="M21" s="152">
        <v>0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4634</v>
      </c>
      <c r="D22" s="161" t="s">
        <v>25</v>
      </c>
      <c r="E22" s="161" t="s">
        <v>25</v>
      </c>
      <c r="F22" s="148">
        <v>22280</v>
      </c>
      <c r="G22" s="149">
        <f>M22</f>
        <v>17241</v>
      </c>
      <c r="H22" s="149"/>
      <c r="I22" s="149"/>
      <c r="J22" s="150" t="s">
        <v>25</v>
      </c>
      <c r="K22" s="151" t="s">
        <v>25</v>
      </c>
      <c r="L22" s="119"/>
      <c r="M22" s="152">
        <v>17241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28454</v>
      </c>
      <c r="D24" s="163">
        <v>24695</v>
      </c>
      <c r="E24" s="163">
        <v>24695</v>
      </c>
      <c r="F24" s="163">
        <v>5220</v>
      </c>
      <c r="G24" s="164">
        <f t="shared" ref="G24:G36" si="1">M24-F24</f>
        <v>6156</v>
      </c>
      <c r="H24" s="164"/>
      <c r="I24" s="164"/>
      <c r="J24" s="163">
        <f t="shared" ref="J24:J43" si="2">SUM(F24:I24)</f>
        <v>11376</v>
      </c>
      <c r="K24" s="166">
        <f t="shared" ref="K24:K43" si="3">IF(E24=0,"x",J24/E24*100)</f>
        <v>46.066005264223527</v>
      </c>
      <c r="L24" s="119"/>
      <c r="M24" s="165">
        <v>11376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5401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23053</v>
      </c>
      <c r="D26" s="172">
        <v>24695</v>
      </c>
      <c r="E26" s="172">
        <v>24695</v>
      </c>
      <c r="F26" s="173">
        <v>5220</v>
      </c>
      <c r="G26" s="174">
        <f t="shared" si="1"/>
        <v>6156</v>
      </c>
      <c r="H26" s="175"/>
      <c r="I26" s="175"/>
      <c r="J26" s="176">
        <f t="shared" si="2"/>
        <v>11376</v>
      </c>
      <c r="K26" s="177">
        <f t="shared" si="3"/>
        <v>46.066005264223527</v>
      </c>
      <c r="L26" s="120"/>
      <c r="M26" s="178">
        <v>11376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1122</v>
      </c>
      <c r="D27" s="181">
        <v>2090</v>
      </c>
      <c r="E27" s="181">
        <v>2090</v>
      </c>
      <c r="F27" s="182">
        <v>177</v>
      </c>
      <c r="G27" s="183">
        <f t="shared" si="1"/>
        <v>805</v>
      </c>
      <c r="H27" s="183"/>
      <c r="I27" s="183"/>
      <c r="J27" s="184">
        <f t="shared" si="2"/>
        <v>982</v>
      </c>
      <c r="K27" s="185">
        <f t="shared" si="3"/>
        <v>46.985645933014354</v>
      </c>
      <c r="L27" s="119"/>
      <c r="M27" s="186">
        <v>982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5322</v>
      </c>
      <c r="D28" s="147">
        <v>9241</v>
      </c>
      <c r="E28" s="147">
        <v>9241</v>
      </c>
      <c r="F28" s="148">
        <v>1838</v>
      </c>
      <c r="G28" s="183">
        <f t="shared" si="1"/>
        <v>868</v>
      </c>
      <c r="H28" s="149"/>
      <c r="I28" s="149"/>
      <c r="J28" s="150">
        <f t="shared" si="2"/>
        <v>2706</v>
      </c>
      <c r="K28" s="170">
        <f t="shared" si="3"/>
        <v>29.282545179093173</v>
      </c>
      <c r="L28" s="119"/>
      <c r="M28" s="152">
        <v>2706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2</v>
      </c>
      <c r="H29" s="149"/>
      <c r="I29" s="149"/>
      <c r="J29" s="150">
        <f t="shared" si="2"/>
        <v>2</v>
      </c>
      <c r="K29" s="170" t="str">
        <f t="shared" si="3"/>
        <v>x</v>
      </c>
      <c r="L29" s="119"/>
      <c r="M29" s="152">
        <v>2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5001</v>
      </c>
      <c r="D30" s="147">
        <v>2900</v>
      </c>
      <c r="E30" s="147">
        <v>2900</v>
      </c>
      <c r="F30" s="148">
        <v>406</v>
      </c>
      <c r="G30" s="183">
        <f t="shared" si="1"/>
        <v>992</v>
      </c>
      <c r="H30" s="149"/>
      <c r="I30" s="149"/>
      <c r="J30" s="150">
        <f t="shared" si="2"/>
        <v>1398</v>
      </c>
      <c r="K30" s="170">
        <f t="shared" si="3"/>
        <v>48.206896551724135</v>
      </c>
      <c r="L30" s="119"/>
      <c r="M30" s="152">
        <v>1398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1571</v>
      </c>
      <c r="D31" s="147">
        <v>1705</v>
      </c>
      <c r="E31" s="147">
        <v>1705</v>
      </c>
      <c r="F31" s="148">
        <v>377</v>
      </c>
      <c r="G31" s="183">
        <f t="shared" si="1"/>
        <v>478</v>
      </c>
      <c r="H31" s="149"/>
      <c r="I31" s="149"/>
      <c r="J31" s="150">
        <f t="shared" si="2"/>
        <v>855</v>
      </c>
      <c r="K31" s="170">
        <f t="shared" si="3"/>
        <v>50.146627565982406</v>
      </c>
      <c r="L31" s="119"/>
      <c r="M31" s="152">
        <v>855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13408</v>
      </c>
      <c r="D32" s="147">
        <v>16020</v>
      </c>
      <c r="E32" s="147">
        <v>16020</v>
      </c>
      <c r="F32" s="148">
        <v>2962</v>
      </c>
      <c r="G32" s="183">
        <f t="shared" si="1"/>
        <v>2820</v>
      </c>
      <c r="H32" s="149"/>
      <c r="I32" s="149"/>
      <c r="J32" s="150">
        <f t="shared" si="2"/>
        <v>5782</v>
      </c>
      <c r="K32" s="170">
        <f t="shared" si="3"/>
        <v>36.092384519350809</v>
      </c>
      <c r="L32" s="119"/>
      <c r="M32" s="152">
        <v>5782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5200</v>
      </c>
      <c r="D33" s="147">
        <v>6076</v>
      </c>
      <c r="E33" s="147">
        <v>6076</v>
      </c>
      <c r="F33" s="148">
        <v>1183</v>
      </c>
      <c r="G33" s="183">
        <f t="shared" si="1"/>
        <v>1142</v>
      </c>
      <c r="H33" s="149"/>
      <c r="I33" s="149"/>
      <c r="J33" s="150">
        <f t="shared" si="2"/>
        <v>2325</v>
      </c>
      <c r="K33" s="170">
        <f t="shared" si="3"/>
        <v>38.265306122448976</v>
      </c>
      <c r="L33" s="119"/>
      <c r="M33" s="152">
        <v>2325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1135</v>
      </c>
      <c r="D35" s="147">
        <v>799</v>
      </c>
      <c r="E35" s="147">
        <v>799</v>
      </c>
      <c r="F35" s="148">
        <v>256</v>
      </c>
      <c r="G35" s="183">
        <f t="shared" si="1"/>
        <v>255</v>
      </c>
      <c r="H35" s="149"/>
      <c r="I35" s="149"/>
      <c r="J35" s="150">
        <f t="shared" si="2"/>
        <v>511</v>
      </c>
      <c r="K35" s="170">
        <f t="shared" si="3"/>
        <v>63.954943679599495</v>
      </c>
      <c r="L35" s="119"/>
      <c r="M35" s="152">
        <v>511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306</v>
      </c>
      <c r="D36" s="147">
        <v>620</v>
      </c>
      <c r="E36" s="147">
        <v>620</v>
      </c>
      <c r="F36" s="148">
        <v>108</v>
      </c>
      <c r="G36" s="183">
        <f t="shared" si="1"/>
        <v>451</v>
      </c>
      <c r="H36" s="149"/>
      <c r="I36" s="149"/>
      <c r="J36" s="150">
        <f t="shared" si="2"/>
        <v>559</v>
      </c>
      <c r="K36" s="170">
        <f t="shared" si="3"/>
        <v>90.161290322580641</v>
      </c>
      <c r="L36" s="119"/>
      <c r="M36" s="152">
        <v>559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33065</v>
      </c>
      <c r="D37" s="163">
        <f>SUM(D27:D36)</f>
        <v>39451</v>
      </c>
      <c r="E37" s="163">
        <f>SUM(E27:E36)</f>
        <v>39451</v>
      </c>
      <c r="F37" s="163">
        <f>SUM(F27:F36)</f>
        <v>7307</v>
      </c>
      <c r="G37" s="163">
        <f>SUM(G27:G36)</f>
        <v>7813</v>
      </c>
      <c r="H37" s="163"/>
      <c r="I37" s="163"/>
      <c r="J37" s="163">
        <f t="shared" si="2"/>
        <v>15120</v>
      </c>
      <c r="K37" s="166">
        <f t="shared" si="3"/>
        <v>38.326024688854524</v>
      </c>
      <c r="L37" s="119"/>
      <c r="M37" s="167">
        <f>SUM(M27:M36)</f>
        <v>15120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9505</v>
      </c>
      <c r="D39" s="147">
        <v>13950</v>
      </c>
      <c r="E39" s="147">
        <v>13950</v>
      </c>
      <c r="F39" s="148">
        <v>2854</v>
      </c>
      <c r="G39" s="183">
        <f>M39-F39</f>
        <v>1311</v>
      </c>
      <c r="H39" s="149"/>
      <c r="I39" s="149"/>
      <c r="J39" s="150">
        <f t="shared" si="2"/>
        <v>4165</v>
      </c>
      <c r="K39" s="170">
        <f t="shared" si="3"/>
        <v>29.856630824372761</v>
      </c>
      <c r="L39" s="119"/>
      <c r="M39" s="152">
        <v>4165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6</v>
      </c>
      <c r="H40" s="149"/>
      <c r="I40" s="149"/>
      <c r="J40" s="150">
        <f t="shared" si="2"/>
        <v>6</v>
      </c>
      <c r="K40" s="170" t="str">
        <f t="shared" si="3"/>
        <v>x</v>
      </c>
      <c r="L40" s="119"/>
      <c r="M40" s="152">
        <v>6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23053</v>
      </c>
      <c r="D41" s="147">
        <v>24695</v>
      </c>
      <c r="E41" s="147">
        <v>24695</v>
      </c>
      <c r="F41" s="148">
        <v>5220</v>
      </c>
      <c r="G41" s="183">
        <f>M41-F41</f>
        <v>6156</v>
      </c>
      <c r="H41" s="149"/>
      <c r="I41" s="149"/>
      <c r="J41" s="150">
        <f t="shared" si="2"/>
        <v>11376</v>
      </c>
      <c r="K41" s="170">
        <f t="shared" si="3"/>
        <v>46.066005264223527</v>
      </c>
      <c r="L41" s="119"/>
      <c r="M41" s="152">
        <v>11376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796</v>
      </c>
      <c r="D42" s="147">
        <v>806</v>
      </c>
      <c r="E42" s="147">
        <v>806</v>
      </c>
      <c r="F42" s="148">
        <v>410</v>
      </c>
      <c r="G42" s="183">
        <f>M42-F42</f>
        <v>231</v>
      </c>
      <c r="H42" s="149"/>
      <c r="I42" s="149"/>
      <c r="J42" s="150">
        <f t="shared" si="2"/>
        <v>641</v>
      </c>
      <c r="K42" s="170">
        <f t="shared" si="3"/>
        <v>79.528535980148888</v>
      </c>
      <c r="L42" s="119"/>
      <c r="M42" s="152">
        <v>641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33354</v>
      </c>
      <c r="D43" s="163">
        <f>SUM(D38:D42)</f>
        <v>39451</v>
      </c>
      <c r="E43" s="163">
        <f>SUM(E38:E42)</f>
        <v>39451</v>
      </c>
      <c r="F43" s="163">
        <f>SUM(F38:F42)</f>
        <v>8484</v>
      </c>
      <c r="G43" s="163">
        <f>SUM(G38:G42)</f>
        <v>7704</v>
      </c>
      <c r="H43" s="163"/>
      <c r="I43" s="163"/>
      <c r="J43" s="163">
        <f t="shared" si="2"/>
        <v>16188</v>
      </c>
      <c r="K43" s="166">
        <f t="shared" si="3"/>
        <v>41.033180401003776</v>
      </c>
      <c r="L43" s="119"/>
      <c r="M43" s="167">
        <f>SUM(M38:M42)</f>
        <v>16188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10301</v>
      </c>
      <c r="D45" s="163">
        <f>D43-D41</f>
        <v>14756</v>
      </c>
      <c r="E45" s="163">
        <f>E43-E41</f>
        <v>14756</v>
      </c>
      <c r="F45" s="163">
        <f>F43-F41</f>
        <v>3264</v>
      </c>
      <c r="G45" s="163">
        <f>G43-G41</f>
        <v>1548</v>
      </c>
      <c r="H45" s="163"/>
      <c r="I45" s="163"/>
      <c r="J45" s="163">
        <f>SUM(F45:I45)</f>
        <v>4812</v>
      </c>
      <c r="K45" s="166">
        <f>IF(ROUND(E45,0)=0,"x",J45/E45*100)</f>
        <v>32.610463540254813</v>
      </c>
      <c r="L45" s="119"/>
      <c r="M45" s="167">
        <f>M43-M41</f>
        <v>4812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289</v>
      </c>
      <c r="D46" s="163">
        <f>D43-D37</f>
        <v>0</v>
      </c>
      <c r="E46" s="163">
        <f>E43-E37</f>
        <v>0</v>
      </c>
      <c r="F46" s="193">
        <f>F43-F37</f>
        <v>1177</v>
      </c>
      <c r="G46" s="193">
        <f>G43-G37</f>
        <v>-109</v>
      </c>
      <c r="H46" s="193"/>
      <c r="I46" s="193"/>
      <c r="J46" s="193">
        <f>SUM(F46:I46)</f>
        <v>1068</v>
      </c>
      <c r="K46" s="194" t="str">
        <f>IF(ROUND(E46,0)=0,"x",J46/E46*100)</f>
        <v>x</v>
      </c>
      <c r="L46" s="195"/>
      <c r="M46" s="196">
        <f>M43-M37</f>
        <v>1068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-22764</v>
      </c>
      <c r="D47" s="163">
        <f>D46-D41</f>
        <v>-24695</v>
      </c>
      <c r="E47" s="163">
        <f>E46-E41</f>
        <v>-24695</v>
      </c>
      <c r="F47" s="163">
        <f>F46-F41</f>
        <v>-4043</v>
      </c>
      <c r="G47" s="163">
        <f>G46-G41</f>
        <v>-6265</v>
      </c>
      <c r="H47" s="163"/>
      <c r="I47" s="163"/>
      <c r="J47" s="163">
        <f>SUM(F47:I47)</f>
        <v>-10308</v>
      </c>
      <c r="K47" s="166">
        <f>IF(ROUND(E47,0)=0,"x",J47/E47*100)</f>
        <v>41.741243166632927</v>
      </c>
      <c r="L47" s="119"/>
      <c r="M47" s="167">
        <f>M46-M41</f>
        <v>-10308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15" customHeight="1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customHeight="1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78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79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80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53B9E-DEA1-49D7-8501-70ECB0354A71}">
  <dimension ref="A1:P53"/>
  <sheetViews>
    <sheetView showGridLines="0" workbookViewId="0">
      <selection activeCell="T1" sqref="T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81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168</v>
      </c>
      <c r="D11" s="147">
        <v>241</v>
      </c>
      <c r="E11" s="147">
        <v>241</v>
      </c>
      <c r="F11" s="148">
        <v>172</v>
      </c>
      <c r="G11" s="149">
        <f t="shared" ref="G11:G17" si="0">M11</f>
        <v>180</v>
      </c>
      <c r="H11" s="149"/>
      <c r="I11" s="149"/>
      <c r="J11" s="150" t="s">
        <v>25</v>
      </c>
      <c r="K11" s="151" t="s">
        <v>25</v>
      </c>
      <c r="L11" s="119"/>
      <c r="M11" s="152">
        <v>180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162.99</v>
      </c>
      <c r="D12" s="155">
        <v>196</v>
      </c>
      <c r="E12" s="155">
        <v>196</v>
      </c>
      <c r="F12" s="156">
        <v>166.1122</v>
      </c>
      <c r="G12" s="157">
        <f t="shared" si="0"/>
        <v>173.99</v>
      </c>
      <c r="H12" s="157"/>
      <c r="I12" s="157"/>
      <c r="J12" s="158" t="s">
        <v>25</v>
      </c>
      <c r="K12" s="151" t="s">
        <v>25</v>
      </c>
      <c r="L12" s="119"/>
      <c r="M12" s="159">
        <v>173.99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61896</v>
      </c>
      <c r="D13" s="161" t="s">
        <v>25</v>
      </c>
      <c r="E13" s="161" t="s">
        <v>25</v>
      </c>
      <c r="F13" s="148">
        <v>65428</v>
      </c>
      <c r="G13" s="149">
        <f t="shared" si="0"/>
        <v>62779</v>
      </c>
      <c r="H13" s="149"/>
      <c r="I13" s="149"/>
      <c r="J13" s="150" t="s">
        <v>25</v>
      </c>
      <c r="K13" s="151" t="s">
        <v>25</v>
      </c>
      <c r="L13" s="119"/>
      <c r="M13" s="152">
        <v>62779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54320</v>
      </c>
      <c r="D14" s="161" t="s">
        <v>25</v>
      </c>
      <c r="E14" s="161" t="s">
        <v>25</v>
      </c>
      <c r="F14" s="148">
        <v>54389</v>
      </c>
      <c r="G14" s="149">
        <f t="shared" si="0"/>
        <v>55228</v>
      </c>
      <c r="H14" s="149"/>
      <c r="I14" s="149"/>
      <c r="J14" s="150" t="s">
        <v>25</v>
      </c>
      <c r="K14" s="151" t="s">
        <v>25</v>
      </c>
      <c r="L14" s="119"/>
      <c r="M14" s="152">
        <v>55228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1807</v>
      </c>
      <c r="D15" s="161" t="s">
        <v>25</v>
      </c>
      <c r="E15" s="161" t="s">
        <v>25</v>
      </c>
      <c r="F15" s="148">
        <v>1871</v>
      </c>
      <c r="G15" s="149">
        <f t="shared" si="0"/>
        <v>1726</v>
      </c>
      <c r="H15" s="149"/>
      <c r="I15" s="149"/>
      <c r="J15" s="150" t="s">
        <v>25</v>
      </c>
      <c r="K15" s="151" t="s">
        <v>25</v>
      </c>
      <c r="L15" s="119"/>
      <c r="M15" s="152">
        <v>1726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7410</v>
      </c>
      <c r="D16" s="161" t="s">
        <v>25</v>
      </c>
      <c r="E16" s="161" t="s">
        <v>25</v>
      </c>
      <c r="F16" s="148">
        <v>29855</v>
      </c>
      <c r="G16" s="149">
        <f t="shared" si="0"/>
        <v>23581</v>
      </c>
      <c r="H16" s="149"/>
      <c r="I16" s="149"/>
      <c r="J16" s="150" t="s">
        <v>25</v>
      </c>
      <c r="K16" s="151" t="s">
        <v>25</v>
      </c>
      <c r="L16" s="119"/>
      <c r="M16" s="152">
        <v>23581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58064</v>
      </c>
      <c r="D17" s="161" t="s">
        <v>25</v>
      </c>
      <c r="E17" s="161" t="s">
        <v>25</v>
      </c>
      <c r="F17" s="148">
        <v>26605</v>
      </c>
      <c r="G17" s="149">
        <f t="shared" si="0"/>
        <v>57008</v>
      </c>
      <c r="H17" s="149"/>
      <c r="I17" s="149"/>
      <c r="J17" s="150" t="s">
        <v>25</v>
      </c>
      <c r="K17" s="151" t="s">
        <v>25</v>
      </c>
      <c r="L17" s="119"/>
      <c r="M17" s="152">
        <v>57008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74857</v>
      </c>
      <c r="D18" s="163" t="s">
        <v>25</v>
      </c>
      <c r="E18" s="163" t="s">
        <v>25</v>
      </c>
      <c r="F18" s="163">
        <f>F13-F14+F15+F16+F17</f>
        <v>69370</v>
      </c>
      <c r="G18" s="163">
        <f>G13-G14+G15+G16+G17</f>
        <v>89866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89866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7576</v>
      </c>
      <c r="D19" s="161" t="s">
        <v>25</v>
      </c>
      <c r="E19" s="161" t="s">
        <v>25</v>
      </c>
      <c r="F19" s="148">
        <v>6678</v>
      </c>
      <c r="G19" s="149">
        <f>M19</f>
        <v>7009</v>
      </c>
      <c r="H19" s="149"/>
      <c r="I19" s="149"/>
      <c r="J19" s="150" t="s">
        <v>25</v>
      </c>
      <c r="K19" s="151" t="s">
        <v>25</v>
      </c>
      <c r="L19" s="119"/>
      <c r="M19" s="152">
        <v>7009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35821</v>
      </c>
      <c r="D20" s="161" t="s">
        <v>25</v>
      </c>
      <c r="E20" s="161" t="s">
        <v>25</v>
      </c>
      <c r="F20" s="148">
        <v>11300</v>
      </c>
      <c r="G20" s="149">
        <f>M20</f>
        <v>11500</v>
      </c>
      <c r="H20" s="149"/>
      <c r="I20" s="149"/>
      <c r="J20" s="150" t="s">
        <v>25</v>
      </c>
      <c r="K20" s="151" t="s">
        <v>25</v>
      </c>
      <c r="L20" s="119"/>
      <c r="M20" s="152">
        <v>11500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0</v>
      </c>
      <c r="D21" s="161" t="s">
        <v>25</v>
      </c>
      <c r="E21" s="161" t="s">
        <v>25</v>
      </c>
      <c r="F21" s="148">
        <v>0</v>
      </c>
      <c r="G21" s="149">
        <f>M21</f>
        <v>0</v>
      </c>
      <c r="H21" s="149"/>
      <c r="I21" s="149"/>
      <c r="J21" s="150" t="s">
        <v>25</v>
      </c>
      <c r="K21" s="151" t="s">
        <v>25</v>
      </c>
      <c r="L21" s="119"/>
      <c r="M21" s="152">
        <v>0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31297</v>
      </c>
      <c r="D22" s="161" t="s">
        <v>25</v>
      </c>
      <c r="E22" s="161" t="s">
        <v>25</v>
      </c>
      <c r="F22" s="148">
        <v>46736</v>
      </c>
      <c r="G22" s="149">
        <f>M22</f>
        <v>70992</v>
      </c>
      <c r="H22" s="149"/>
      <c r="I22" s="149"/>
      <c r="J22" s="150" t="s">
        <v>25</v>
      </c>
      <c r="K22" s="151" t="s">
        <v>25</v>
      </c>
      <c r="L22" s="119"/>
      <c r="M22" s="152">
        <v>70992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64498</v>
      </c>
      <c r="D24" s="163">
        <v>67246</v>
      </c>
      <c r="E24" s="163">
        <v>60600</v>
      </c>
      <c r="F24" s="163">
        <v>10740</v>
      </c>
      <c r="G24" s="164">
        <f t="shared" ref="G24:G36" si="1">M24-F24</f>
        <v>14212</v>
      </c>
      <c r="H24" s="164"/>
      <c r="I24" s="164"/>
      <c r="J24" s="163">
        <f t="shared" ref="J24:J43" si="2">SUM(F24:I24)</f>
        <v>24952</v>
      </c>
      <c r="K24" s="166">
        <f t="shared" ref="K24:K43" si="3">IF(E24=0,"x",J24/E24*100)</f>
        <v>41.174917491749177</v>
      </c>
      <c r="L24" s="119"/>
      <c r="M24" s="165">
        <v>24952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8599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55899</v>
      </c>
      <c r="D26" s="172">
        <v>31323</v>
      </c>
      <c r="E26" s="172">
        <v>31323</v>
      </c>
      <c r="F26" s="173">
        <v>7831</v>
      </c>
      <c r="G26" s="174">
        <f t="shared" si="1"/>
        <v>7831</v>
      </c>
      <c r="H26" s="175"/>
      <c r="I26" s="175"/>
      <c r="J26" s="176">
        <f t="shared" si="2"/>
        <v>15662</v>
      </c>
      <c r="K26" s="177">
        <f t="shared" si="3"/>
        <v>50.001596271110685</v>
      </c>
      <c r="L26" s="120"/>
      <c r="M26" s="178">
        <v>15662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20173</v>
      </c>
      <c r="D27" s="181">
        <v>20940</v>
      </c>
      <c r="E27" s="181">
        <v>18800</v>
      </c>
      <c r="F27" s="182">
        <v>4359</v>
      </c>
      <c r="G27" s="183">
        <f t="shared" si="1"/>
        <v>5012</v>
      </c>
      <c r="H27" s="183"/>
      <c r="I27" s="183"/>
      <c r="J27" s="184">
        <f t="shared" si="2"/>
        <v>9371</v>
      </c>
      <c r="K27" s="185">
        <f t="shared" si="3"/>
        <v>49.845744680851062</v>
      </c>
      <c r="L27" s="119"/>
      <c r="M27" s="186">
        <v>9371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6820</v>
      </c>
      <c r="D28" s="147">
        <v>7067</v>
      </c>
      <c r="E28" s="147">
        <v>6000</v>
      </c>
      <c r="F28" s="148">
        <v>1443</v>
      </c>
      <c r="G28" s="183">
        <f t="shared" si="1"/>
        <v>1559</v>
      </c>
      <c r="H28" s="149"/>
      <c r="I28" s="149"/>
      <c r="J28" s="150">
        <f t="shared" si="2"/>
        <v>3002</v>
      </c>
      <c r="K28" s="170">
        <f t="shared" si="3"/>
        <v>50.033333333333331</v>
      </c>
      <c r="L28" s="119"/>
      <c r="M28" s="152">
        <v>3002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3670</v>
      </c>
      <c r="D30" s="147">
        <v>579</v>
      </c>
      <c r="E30" s="147">
        <v>1000</v>
      </c>
      <c r="F30" s="148">
        <v>309</v>
      </c>
      <c r="G30" s="183">
        <f t="shared" si="1"/>
        <v>602</v>
      </c>
      <c r="H30" s="149"/>
      <c r="I30" s="149"/>
      <c r="J30" s="150">
        <f t="shared" si="2"/>
        <v>911</v>
      </c>
      <c r="K30" s="170">
        <f t="shared" si="3"/>
        <v>91.100000000000009</v>
      </c>
      <c r="L30" s="119"/>
      <c r="M30" s="152">
        <v>911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5880</v>
      </c>
      <c r="D31" s="147">
        <v>5385</v>
      </c>
      <c r="E31" s="147">
        <v>5385</v>
      </c>
      <c r="F31" s="148">
        <v>1091</v>
      </c>
      <c r="G31" s="183">
        <f t="shared" si="1"/>
        <v>1683</v>
      </c>
      <c r="H31" s="149"/>
      <c r="I31" s="149"/>
      <c r="J31" s="150">
        <f t="shared" si="2"/>
        <v>2774</v>
      </c>
      <c r="K31" s="170">
        <f t="shared" si="3"/>
        <v>51.513463324048281</v>
      </c>
      <c r="L31" s="119"/>
      <c r="M31" s="152">
        <v>2774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73211</v>
      </c>
      <c r="D32" s="147">
        <v>94831</v>
      </c>
      <c r="E32" s="147">
        <v>92831</v>
      </c>
      <c r="F32" s="148">
        <v>17698</v>
      </c>
      <c r="G32" s="183">
        <f t="shared" si="1"/>
        <v>19746</v>
      </c>
      <c r="H32" s="149"/>
      <c r="I32" s="149"/>
      <c r="J32" s="150">
        <f t="shared" si="2"/>
        <v>37444</v>
      </c>
      <c r="K32" s="170">
        <f t="shared" si="3"/>
        <v>40.335663733020219</v>
      </c>
      <c r="L32" s="119"/>
      <c r="M32" s="152">
        <v>37444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26741</v>
      </c>
      <c r="D33" s="147">
        <v>33416</v>
      </c>
      <c r="E33" s="147">
        <v>31628</v>
      </c>
      <c r="F33" s="148">
        <v>6478</v>
      </c>
      <c r="G33" s="183">
        <f t="shared" si="1"/>
        <v>7300</v>
      </c>
      <c r="H33" s="149"/>
      <c r="I33" s="149"/>
      <c r="J33" s="150">
        <f t="shared" si="2"/>
        <v>13778</v>
      </c>
      <c r="K33" s="170">
        <f t="shared" si="3"/>
        <v>43.562665992158841</v>
      </c>
      <c r="L33" s="119"/>
      <c r="M33" s="152">
        <v>13778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1798</v>
      </c>
      <c r="D35" s="147">
        <v>1563</v>
      </c>
      <c r="E35" s="147">
        <v>1563</v>
      </c>
      <c r="F35" s="148">
        <v>480</v>
      </c>
      <c r="G35" s="183">
        <f t="shared" si="1"/>
        <v>468</v>
      </c>
      <c r="H35" s="149"/>
      <c r="I35" s="149"/>
      <c r="J35" s="150">
        <f t="shared" si="2"/>
        <v>948</v>
      </c>
      <c r="K35" s="170">
        <f t="shared" si="3"/>
        <v>60.652591170825332</v>
      </c>
      <c r="L35" s="119"/>
      <c r="M35" s="152">
        <v>948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2613</v>
      </c>
      <c r="D36" s="147">
        <v>557</v>
      </c>
      <c r="E36" s="147">
        <v>900</v>
      </c>
      <c r="F36" s="148">
        <v>62</v>
      </c>
      <c r="G36" s="183">
        <f t="shared" si="1"/>
        <v>731</v>
      </c>
      <c r="H36" s="149"/>
      <c r="I36" s="149"/>
      <c r="J36" s="150">
        <f t="shared" si="2"/>
        <v>793</v>
      </c>
      <c r="K36" s="170">
        <f t="shared" si="3"/>
        <v>88.1111111111111</v>
      </c>
      <c r="L36" s="119"/>
      <c r="M36" s="152">
        <v>793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140906</v>
      </c>
      <c r="D37" s="163">
        <f>SUM(D27:D36)</f>
        <v>164338</v>
      </c>
      <c r="E37" s="163">
        <f>SUM(E27:E36)</f>
        <v>158107</v>
      </c>
      <c r="F37" s="163">
        <f>SUM(F27:F36)</f>
        <v>31920</v>
      </c>
      <c r="G37" s="163">
        <f>SUM(G27:G36)</f>
        <v>37101</v>
      </c>
      <c r="H37" s="163"/>
      <c r="I37" s="163"/>
      <c r="J37" s="163">
        <f t="shared" si="2"/>
        <v>69021</v>
      </c>
      <c r="K37" s="166">
        <f t="shared" si="3"/>
        <v>43.654613647719579</v>
      </c>
      <c r="L37" s="119"/>
      <c r="M37" s="167">
        <f>SUM(M27:M36)</f>
        <v>69021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8133</v>
      </c>
      <c r="D38" s="147">
        <v>18715</v>
      </c>
      <c r="E38" s="147">
        <v>18715</v>
      </c>
      <c r="F38" s="148">
        <v>2865</v>
      </c>
      <c r="G38" s="183">
        <f>M38-F38</f>
        <v>2970</v>
      </c>
      <c r="H38" s="149"/>
      <c r="I38" s="149"/>
      <c r="J38" s="150">
        <f t="shared" si="2"/>
        <v>5835</v>
      </c>
      <c r="K38" s="170">
        <f t="shared" si="3"/>
        <v>31.178199305370025</v>
      </c>
      <c r="L38" s="119"/>
      <c r="M38" s="152">
        <v>5835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75325</v>
      </c>
      <c r="D39" s="147">
        <v>77292</v>
      </c>
      <c r="E39" s="147">
        <v>77292</v>
      </c>
      <c r="F39" s="148">
        <v>18274</v>
      </c>
      <c r="G39" s="183">
        <f>M39-F39</f>
        <v>19092</v>
      </c>
      <c r="H39" s="149"/>
      <c r="I39" s="149"/>
      <c r="J39" s="150">
        <f t="shared" si="2"/>
        <v>37366</v>
      </c>
      <c r="K39" s="170">
        <f t="shared" si="3"/>
        <v>48.343942452000206</v>
      </c>
      <c r="L39" s="119"/>
      <c r="M39" s="152">
        <v>37366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55899</v>
      </c>
      <c r="D41" s="147">
        <v>67246</v>
      </c>
      <c r="E41" s="147">
        <v>60600</v>
      </c>
      <c r="F41" s="148">
        <v>10740</v>
      </c>
      <c r="G41" s="183">
        <f>M41-F41</f>
        <v>14212</v>
      </c>
      <c r="H41" s="149"/>
      <c r="I41" s="149"/>
      <c r="J41" s="150">
        <f t="shared" si="2"/>
        <v>24952</v>
      </c>
      <c r="K41" s="170">
        <f t="shared" si="3"/>
        <v>41.174917491749177</v>
      </c>
      <c r="L41" s="119"/>
      <c r="M41" s="152">
        <v>24952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1714</v>
      </c>
      <c r="D42" s="147">
        <v>1210</v>
      </c>
      <c r="E42" s="147">
        <v>1500</v>
      </c>
      <c r="F42" s="148">
        <v>171</v>
      </c>
      <c r="G42" s="183">
        <f>M42-F42</f>
        <v>1063</v>
      </c>
      <c r="H42" s="149"/>
      <c r="I42" s="149"/>
      <c r="J42" s="150">
        <f t="shared" si="2"/>
        <v>1234</v>
      </c>
      <c r="K42" s="170">
        <f t="shared" si="3"/>
        <v>82.266666666666666</v>
      </c>
      <c r="L42" s="119"/>
      <c r="M42" s="152">
        <v>1234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141071</v>
      </c>
      <c r="D43" s="163">
        <f>SUM(D38:D42)</f>
        <v>164463</v>
      </c>
      <c r="E43" s="163">
        <f>SUM(E38:E42)</f>
        <v>158107</v>
      </c>
      <c r="F43" s="163">
        <f>SUM(F38:F42)</f>
        <v>32050</v>
      </c>
      <c r="G43" s="163">
        <f>SUM(G38:G42)</f>
        <v>37337</v>
      </c>
      <c r="H43" s="163"/>
      <c r="I43" s="163"/>
      <c r="J43" s="163">
        <f t="shared" si="2"/>
        <v>69387</v>
      </c>
      <c r="K43" s="166">
        <f t="shared" si="3"/>
        <v>43.886102449606909</v>
      </c>
      <c r="L43" s="119"/>
      <c r="M43" s="167">
        <f>SUM(M38:M42)</f>
        <v>69387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85172</v>
      </c>
      <c r="D45" s="163">
        <f>D43-D41</f>
        <v>97217</v>
      </c>
      <c r="E45" s="163">
        <f>E43-E41</f>
        <v>97507</v>
      </c>
      <c r="F45" s="163">
        <f>F43-F41</f>
        <v>21310</v>
      </c>
      <c r="G45" s="163">
        <f>G43-G41</f>
        <v>23125</v>
      </c>
      <c r="H45" s="163"/>
      <c r="I45" s="163"/>
      <c r="J45" s="163">
        <f>SUM(F45:I45)</f>
        <v>44435</v>
      </c>
      <c r="K45" s="166">
        <f>IF(ROUND(E45,0)=0,"x",J45/E45*100)</f>
        <v>45.57108720399561</v>
      </c>
      <c r="L45" s="119"/>
      <c r="M45" s="167">
        <f>M43-M41</f>
        <v>44435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165</v>
      </c>
      <c r="D46" s="163">
        <f>D43-D37</f>
        <v>125</v>
      </c>
      <c r="E46" s="163">
        <f>E43-E37</f>
        <v>0</v>
      </c>
      <c r="F46" s="193">
        <f>F43-F37</f>
        <v>130</v>
      </c>
      <c r="G46" s="193">
        <f>G43-G37</f>
        <v>236</v>
      </c>
      <c r="H46" s="193"/>
      <c r="I46" s="193"/>
      <c r="J46" s="193">
        <f>SUM(F46:I46)</f>
        <v>366</v>
      </c>
      <c r="K46" s="194" t="str">
        <f>IF(ROUND(E46,0)=0,"x",J46/E46*100)</f>
        <v>x</v>
      </c>
      <c r="L46" s="195"/>
      <c r="M46" s="196">
        <f>M43-M37</f>
        <v>366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-55734</v>
      </c>
      <c r="D47" s="163">
        <f>D46-D41</f>
        <v>-67121</v>
      </c>
      <c r="E47" s="163">
        <f>E46-E41</f>
        <v>-60600</v>
      </c>
      <c r="F47" s="163">
        <f>F46-F41</f>
        <v>-10610</v>
      </c>
      <c r="G47" s="163">
        <f>G46-G41</f>
        <v>-13976</v>
      </c>
      <c r="H47" s="163"/>
      <c r="I47" s="163"/>
      <c r="J47" s="163">
        <f>SUM(F47:I47)</f>
        <v>-24586</v>
      </c>
      <c r="K47" s="166">
        <f>IF(ROUND(E47,0)=0,"x",J47/E47*100)</f>
        <v>40.570957095709574</v>
      </c>
      <c r="L47" s="119"/>
      <c r="M47" s="167">
        <f>M46-M41</f>
        <v>-24586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42" customHeight="1" x14ac:dyDescent="0.3">
      <c r="A49" s="226" t="s">
        <v>82</v>
      </c>
      <c r="B49" s="227"/>
      <c r="C49" s="226"/>
      <c r="D49" s="226"/>
      <c r="E49" s="228"/>
      <c r="F49" s="226"/>
      <c r="G49" s="226"/>
      <c r="H49" s="226"/>
      <c r="I49" s="226"/>
      <c r="J49" s="228"/>
      <c r="K49" s="227"/>
      <c r="L49" s="227"/>
      <c r="M49" s="226"/>
      <c r="N49" s="226"/>
      <c r="O49" s="226"/>
      <c r="P49" s="109"/>
    </row>
    <row r="50" spans="1:16" ht="15" customHeight="1" thickBot="1" x14ac:dyDescent="0.35">
      <c r="A50" s="233" t="s">
        <v>83</v>
      </c>
      <c r="B50" s="233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109"/>
    </row>
    <row r="51" spans="1:16" ht="13.8" thickTop="1" x14ac:dyDescent="0.25">
      <c r="A51" s="220" t="s">
        <v>84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85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86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87728-A7D9-4C3A-855C-EA951C0F4DB5}">
  <dimension ref="A1:P53"/>
  <sheetViews>
    <sheetView showGridLines="0" workbookViewId="0">
      <selection activeCell="R1" sqref="R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87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72</v>
      </c>
      <c r="D11" s="147">
        <v>87</v>
      </c>
      <c r="E11" s="147">
        <v>87</v>
      </c>
      <c r="F11" s="148">
        <v>83</v>
      </c>
      <c r="G11" s="149">
        <f t="shared" ref="G11:G17" si="0">M11</f>
        <v>83</v>
      </c>
      <c r="H11" s="149"/>
      <c r="I11" s="149"/>
      <c r="J11" s="150" t="s">
        <v>25</v>
      </c>
      <c r="K11" s="151" t="s">
        <v>25</v>
      </c>
      <c r="L11" s="119"/>
      <c r="M11" s="152">
        <v>83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70.5</v>
      </c>
      <c r="D12" s="155">
        <v>85</v>
      </c>
      <c r="E12" s="155">
        <v>85</v>
      </c>
      <c r="F12" s="156">
        <v>81.25</v>
      </c>
      <c r="G12" s="157">
        <f t="shared" si="0"/>
        <v>81.25</v>
      </c>
      <c r="H12" s="157"/>
      <c r="I12" s="157"/>
      <c r="J12" s="158" t="s">
        <v>25</v>
      </c>
      <c r="K12" s="151" t="s">
        <v>25</v>
      </c>
      <c r="L12" s="119"/>
      <c r="M12" s="159">
        <v>81.25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32503</v>
      </c>
      <c r="D13" s="161" t="s">
        <v>25</v>
      </c>
      <c r="E13" s="161" t="s">
        <v>25</v>
      </c>
      <c r="F13" s="148">
        <v>44585</v>
      </c>
      <c r="G13" s="149">
        <f t="shared" si="0"/>
        <v>48037</v>
      </c>
      <c r="H13" s="149"/>
      <c r="I13" s="149"/>
      <c r="J13" s="150" t="s">
        <v>25</v>
      </c>
      <c r="K13" s="151" t="s">
        <v>25</v>
      </c>
      <c r="L13" s="119"/>
      <c r="M13" s="152">
        <v>48037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18332</v>
      </c>
      <c r="D14" s="161" t="s">
        <v>25</v>
      </c>
      <c r="E14" s="161" t="s">
        <v>25</v>
      </c>
      <c r="F14" s="148">
        <v>18897</v>
      </c>
      <c r="G14" s="149">
        <f t="shared" si="0"/>
        <v>20262</v>
      </c>
      <c r="H14" s="149"/>
      <c r="I14" s="149"/>
      <c r="J14" s="150" t="s">
        <v>25</v>
      </c>
      <c r="K14" s="151" t="s">
        <v>25</v>
      </c>
      <c r="L14" s="119"/>
      <c r="M14" s="152">
        <v>20262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0</v>
      </c>
      <c r="D15" s="161" t="s">
        <v>25</v>
      </c>
      <c r="E15" s="161" t="s">
        <v>25</v>
      </c>
      <c r="F15" s="148">
        <v>0</v>
      </c>
      <c r="G15" s="149">
        <f t="shared" si="0"/>
        <v>0</v>
      </c>
      <c r="H15" s="149"/>
      <c r="I15" s="149"/>
      <c r="J15" s="150" t="s">
        <v>25</v>
      </c>
      <c r="K15" s="151" t="s">
        <v>25</v>
      </c>
      <c r="L15" s="119"/>
      <c r="M15" s="152">
        <v>0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1462</v>
      </c>
      <c r="D16" s="161" t="s">
        <v>25</v>
      </c>
      <c r="E16" s="161" t="s">
        <v>25</v>
      </c>
      <c r="F16" s="148">
        <v>58954</v>
      </c>
      <c r="G16" s="149">
        <f t="shared" si="0"/>
        <v>40814</v>
      </c>
      <c r="H16" s="149"/>
      <c r="I16" s="149"/>
      <c r="J16" s="150" t="s">
        <v>25</v>
      </c>
      <c r="K16" s="151" t="s">
        <v>25</v>
      </c>
      <c r="L16" s="119"/>
      <c r="M16" s="152">
        <v>40814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9117</v>
      </c>
      <c r="D17" s="161" t="s">
        <v>25</v>
      </c>
      <c r="E17" s="161" t="s">
        <v>25</v>
      </c>
      <c r="F17" s="148">
        <v>15190</v>
      </c>
      <c r="G17" s="149">
        <f t="shared" si="0"/>
        <v>12650</v>
      </c>
      <c r="H17" s="149"/>
      <c r="I17" s="149"/>
      <c r="J17" s="150" t="s">
        <v>25</v>
      </c>
      <c r="K17" s="151" t="s">
        <v>25</v>
      </c>
      <c r="L17" s="119"/>
      <c r="M17" s="152">
        <v>12650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24750</v>
      </c>
      <c r="D18" s="163" t="s">
        <v>25</v>
      </c>
      <c r="E18" s="163" t="s">
        <v>25</v>
      </c>
      <c r="F18" s="163">
        <f>F13-F14+F15+F16+F17</f>
        <v>99832</v>
      </c>
      <c r="G18" s="163">
        <f>G13-G14+G15+G16+G17</f>
        <v>81239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81239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14171</v>
      </c>
      <c r="D19" s="161" t="s">
        <v>25</v>
      </c>
      <c r="E19" s="161" t="s">
        <v>25</v>
      </c>
      <c r="F19" s="148">
        <v>25731</v>
      </c>
      <c r="G19" s="149">
        <f>M19</f>
        <v>28053</v>
      </c>
      <c r="H19" s="149"/>
      <c r="I19" s="149"/>
      <c r="J19" s="150" t="s">
        <v>25</v>
      </c>
      <c r="K19" s="151" t="s">
        <v>25</v>
      </c>
      <c r="L19" s="119"/>
      <c r="M19" s="152">
        <v>28053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3550</v>
      </c>
      <c r="D20" s="161" t="s">
        <v>25</v>
      </c>
      <c r="E20" s="161" t="s">
        <v>25</v>
      </c>
      <c r="F20" s="148">
        <v>4025</v>
      </c>
      <c r="G20" s="149">
        <f>M20</f>
        <v>1696</v>
      </c>
      <c r="H20" s="149"/>
      <c r="I20" s="149"/>
      <c r="J20" s="150" t="s">
        <v>25</v>
      </c>
      <c r="K20" s="151" t="s">
        <v>25</v>
      </c>
      <c r="L20" s="119"/>
      <c r="M20" s="152">
        <v>1696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0</v>
      </c>
      <c r="D21" s="161" t="s">
        <v>25</v>
      </c>
      <c r="E21" s="161" t="s">
        <v>25</v>
      </c>
      <c r="F21" s="148">
        <v>0</v>
      </c>
      <c r="G21" s="149">
        <f>M21</f>
        <v>0</v>
      </c>
      <c r="H21" s="149"/>
      <c r="I21" s="149"/>
      <c r="J21" s="150" t="s">
        <v>25</v>
      </c>
      <c r="K21" s="151" t="s">
        <v>25</v>
      </c>
      <c r="L21" s="119"/>
      <c r="M21" s="152">
        <v>0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3990</v>
      </c>
      <c r="D22" s="161" t="s">
        <v>25</v>
      </c>
      <c r="E22" s="161" t="s">
        <v>25</v>
      </c>
      <c r="F22" s="148">
        <v>62104</v>
      </c>
      <c r="G22" s="149">
        <f>M22</f>
        <v>44946</v>
      </c>
      <c r="H22" s="149"/>
      <c r="I22" s="149"/>
      <c r="J22" s="150" t="s">
        <v>25</v>
      </c>
      <c r="K22" s="151" t="s">
        <v>25</v>
      </c>
      <c r="L22" s="119"/>
      <c r="M22" s="152">
        <v>44946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61128</v>
      </c>
      <c r="D24" s="163">
        <v>77450</v>
      </c>
      <c r="E24" s="163">
        <v>77450</v>
      </c>
      <c r="F24" s="163">
        <v>19363</v>
      </c>
      <c r="G24" s="164">
        <f t="shared" ref="G24:G36" si="1">M24-F24</f>
        <v>19363</v>
      </c>
      <c r="H24" s="164"/>
      <c r="I24" s="164"/>
      <c r="J24" s="163">
        <f t="shared" ref="J24:J43" si="2">SUM(F24:I24)</f>
        <v>38726</v>
      </c>
      <c r="K24" s="166">
        <f t="shared" ref="K24:K43" si="3">IF(E24=0,"x",J24/E24*100)</f>
        <v>50.001291155584248</v>
      </c>
      <c r="L24" s="119"/>
      <c r="M24" s="165">
        <v>38726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0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61128</v>
      </c>
      <c r="D26" s="172">
        <v>77450</v>
      </c>
      <c r="E26" s="172">
        <v>77450</v>
      </c>
      <c r="F26" s="173">
        <v>19363</v>
      </c>
      <c r="G26" s="174">
        <f t="shared" si="1"/>
        <v>19363</v>
      </c>
      <c r="H26" s="175"/>
      <c r="I26" s="175"/>
      <c r="J26" s="176">
        <f t="shared" si="2"/>
        <v>38726</v>
      </c>
      <c r="K26" s="177">
        <f t="shared" si="3"/>
        <v>50.001291155584248</v>
      </c>
      <c r="L26" s="120"/>
      <c r="M26" s="178">
        <v>38726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6332</v>
      </c>
      <c r="D27" s="181">
        <v>10057</v>
      </c>
      <c r="E27" s="181">
        <v>10057</v>
      </c>
      <c r="F27" s="182">
        <v>2057</v>
      </c>
      <c r="G27" s="183">
        <f t="shared" si="1"/>
        <v>2499</v>
      </c>
      <c r="H27" s="183"/>
      <c r="I27" s="183"/>
      <c r="J27" s="184">
        <f t="shared" si="2"/>
        <v>4556</v>
      </c>
      <c r="K27" s="185">
        <f t="shared" si="3"/>
        <v>45.301779854827487</v>
      </c>
      <c r="L27" s="119"/>
      <c r="M27" s="186">
        <v>4556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3085</v>
      </c>
      <c r="D28" s="147">
        <v>3959</v>
      </c>
      <c r="E28" s="147">
        <v>3959</v>
      </c>
      <c r="F28" s="148">
        <v>339</v>
      </c>
      <c r="G28" s="183">
        <f t="shared" si="1"/>
        <v>1083</v>
      </c>
      <c r="H28" s="149"/>
      <c r="I28" s="149"/>
      <c r="J28" s="150">
        <f t="shared" si="2"/>
        <v>1422</v>
      </c>
      <c r="K28" s="170">
        <f t="shared" si="3"/>
        <v>35.918161151806011</v>
      </c>
      <c r="L28" s="119"/>
      <c r="M28" s="152">
        <v>1422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5157</v>
      </c>
      <c r="D30" s="147">
        <v>4589</v>
      </c>
      <c r="E30" s="147">
        <v>4589</v>
      </c>
      <c r="F30" s="148">
        <v>623</v>
      </c>
      <c r="G30" s="183">
        <f t="shared" si="1"/>
        <v>941</v>
      </c>
      <c r="H30" s="149"/>
      <c r="I30" s="149"/>
      <c r="J30" s="150">
        <f t="shared" si="2"/>
        <v>1564</v>
      </c>
      <c r="K30" s="170">
        <f t="shared" si="3"/>
        <v>34.081499237306602</v>
      </c>
      <c r="L30" s="119"/>
      <c r="M30" s="152">
        <v>1564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6346</v>
      </c>
      <c r="D31" s="147">
        <v>8029</v>
      </c>
      <c r="E31" s="147">
        <v>8029</v>
      </c>
      <c r="F31" s="148">
        <v>1226</v>
      </c>
      <c r="G31" s="183">
        <f t="shared" si="1"/>
        <v>1628</v>
      </c>
      <c r="H31" s="149"/>
      <c r="I31" s="149"/>
      <c r="J31" s="150">
        <f t="shared" si="2"/>
        <v>2854</v>
      </c>
      <c r="K31" s="170">
        <f t="shared" si="3"/>
        <v>35.546145223564579</v>
      </c>
      <c r="L31" s="119"/>
      <c r="M31" s="152">
        <v>2854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26189</v>
      </c>
      <c r="D32" s="147">
        <v>32802</v>
      </c>
      <c r="E32" s="147">
        <v>32802</v>
      </c>
      <c r="F32" s="148">
        <v>7056</v>
      </c>
      <c r="G32" s="183">
        <f t="shared" si="1"/>
        <v>8163</v>
      </c>
      <c r="H32" s="149"/>
      <c r="I32" s="149"/>
      <c r="J32" s="150">
        <f t="shared" si="2"/>
        <v>15219</v>
      </c>
      <c r="K32" s="170">
        <f t="shared" si="3"/>
        <v>46.396561185293578</v>
      </c>
      <c r="L32" s="119"/>
      <c r="M32" s="152">
        <v>15219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10264</v>
      </c>
      <c r="D33" s="147">
        <v>15352</v>
      </c>
      <c r="E33" s="147">
        <v>15352</v>
      </c>
      <c r="F33" s="148">
        <v>2765</v>
      </c>
      <c r="G33" s="183">
        <f t="shared" si="1"/>
        <v>3171</v>
      </c>
      <c r="H33" s="149"/>
      <c r="I33" s="149"/>
      <c r="J33" s="150">
        <f t="shared" si="2"/>
        <v>5936</v>
      </c>
      <c r="K33" s="170">
        <f t="shared" si="3"/>
        <v>38.66597186034393</v>
      </c>
      <c r="L33" s="119"/>
      <c r="M33" s="152">
        <v>5936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6</v>
      </c>
      <c r="H34" s="149"/>
      <c r="I34" s="149"/>
      <c r="J34" s="150">
        <f t="shared" si="2"/>
        <v>6</v>
      </c>
      <c r="K34" s="170" t="str">
        <f t="shared" si="3"/>
        <v>x</v>
      </c>
      <c r="L34" s="119"/>
      <c r="M34" s="152">
        <v>6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893</v>
      </c>
      <c r="D35" s="147">
        <v>1526</v>
      </c>
      <c r="E35" s="147">
        <v>1848</v>
      </c>
      <c r="F35" s="148">
        <v>551</v>
      </c>
      <c r="G35" s="183">
        <f t="shared" si="1"/>
        <v>455</v>
      </c>
      <c r="H35" s="149"/>
      <c r="I35" s="149"/>
      <c r="J35" s="150">
        <f t="shared" si="2"/>
        <v>1006</v>
      </c>
      <c r="K35" s="170">
        <f t="shared" si="3"/>
        <v>54.437229437229441</v>
      </c>
      <c r="L35" s="119"/>
      <c r="M35" s="152">
        <v>1006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1479</v>
      </c>
      <c r="D36" s="147">
        <v>2419</v>
      </c>
      <c r="E36" s="147">
        <v>2514</v>
      </c>
      <c r="F36" s="148">
        <v>212</v>
      </c>
      <c r="G36" s="183">
        <f t="shared" si="1"/>
        <v>321</v>
      </c>
      <c r="H36" s="149"/>
      <c r="I36" s="149"/>
      <c r="J36" s="150">
        <f t="shared" si="2"/>
        <v>533</v>
      </c>
      <c r="K36" s="170">
        <f t="shared" si="3"/>
        <v>21.201272871917261</v>
      </c>
      <c r="L36" s="119"/>
      <c r="M36" s="152">
        <v>533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59745</v>
      </c>
      <c r="D37" s="163">
        <f>SUM(D27:D36)</f>
        <v>78733</v>
      </c>
      <c r="E37" s="163">
        <f>SUM(E27:E36)</f>
        <v>79150</v>
      </c>
      <c r="F37" s="163">
        <f>SUM(F27:F36)</f>
        <v>14829</v>
      </c>
      <c r="G37" s="163">
        <f>SUM(G27:G36)</f>
        <v>18267</v>
      </c>
      <c r="H37" s="163"/>
      <c r="I37" s="163"/>
      <c r="J37" s="163">
        <f t="shared" si="2"/>
        <v>33096</v>
      </c>
      <c r="K37" s="166">
        <f t="shared" si="3"/>
        <v>41.814276689829441</v>
      </c>
      <c r="L37" s="119"/>
      <c r="M37" s="167">
        <f>SUM(M27:M36)</f>
        <v>33096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131</v>
      </c>
      <c r="D38" s="147">
        <v>30</v>
      </c>
      <c r="E38" s="147">
        <v>415</v>
      </c>
      <c r="F38" s="148">
        <v>156</v>
      </c>
      <c r="G38" s="183">
        <f>M38-F38</f>
        <v>67</v>
      </c>
      <c r="H38" s="149"/>
      <c r="I38" s="149"/>
      <c r="J38" s="150">
        <f t="shared" si="2"/>
        <v>223</v>
      </c>
      <c r="K38" s="170">
        <f t="shared" si="3"/>
        <v>53.734939759036152</v>
      </c>
      <c r="L38" s="119"/>
      <c r="M38" s="152">
        <v>223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1490</v>
      </c>
      <c r="D39" s="147">
        <v>1167</v>
      </c>
      <c r="E39" s="147">
        <v>1167</v>
      </c>
      <c r="F39" s="148">
        <v>284</v>
      </c>
      <c r="G39" s="183">
        <f>M39-F39</f>
        <v>289</v>
      </c>
      <c r="H39" s="149"/>
      <c r="I39" s="149"/>
      <c r="J39" s="150">
        <f t="shared" si="2"/>
        <v>573</v>
      </c>
      <c r="K39" s="170">
        <f t="shared" si="3"/>
        <v>49.100257069408741</v>
      </c>
      <c r="L39" s="119"/>
      <c r="M39" s="152">
        <v>573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61128</v>
      </c>
      <c r="D41" s="147">
        <v>77450</v>
      </c>
      <c r="E41" s="147">
        <v>77450</v>
      </c>
      <c r="F41" s="148">
        <v>19363</v>
      </c>
      <c r="G41" s="183">
        <f>M41-F41</f>
        <v>19363</v>
      </c>
      <c r="H41" s="149"/>
      <c r="I41" s="149"/>
      <c r="J41" s="150">
        <f t="shared" si="2"/>
        <v>38726</v>
      </c>
      <c r="K41" s="170">
        <f t="shared" si="3"/>
        <v>50.001291155584248</v>
      </c>
      <c r="L41" s="119"/>
      <c r="M41" s="152">
        <v>38726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35</v>
      </c>
      <c r="D42" s="147">
        <v>23</v>
      </c>
      <c r="E42" s="147">
        <v>118</v>
      </c>
      <c r="F42" s="148">
        <v>3</v>
      </c>
      <c r="G42" s="183">
        <f>M42-F42</f>
        <v>115</v>
      </c>
      <c r="H42" s="149"/>
      <c r="I42" s="149"/>
      <c r="J42" s="150">
        <f t="shared" si="2"/>
        <v>118</v>
      </c>
      <c r="K42" s="170">
        <f t="shared" si="3"/>
        <v>100</v>
      </c>
      <c r="L42" s="119"/>
      <c r="M42" s="152">
        <v>118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62784</v>
      </c>
      <c r="D43" s="163">
        <f>SUM(D38:D42)</f>
        <v>78670</v>
      </c>
      <c r="E43" s="163">
        <f>SUM(E38:E42)</f>
        <v>79150</v>
      </c>
      <c r="F43" s="163">
        <f>SUM(F38:F42)</f>
        <v>19806</v>
      </c>
      <c r="G43" s="163">
        <f>SUM(G38:G42)</f>
        <v>19834</v>
      </c>
      <c r="H43" s="163"/>
      <c r="I43" s="163"/>
      <c r="J43" s="163">
        <f t="shared" si="2"/>
        <v>39640</v>
      </c>
      <c r="K43" s="166">
        <f t="shared" si="3"/>
        <v>50.082122552116239</v>
      </c>
      <c r="L43" s="119"/>
      <c r="M43" s="167">
        <f>SUM(M38:M42)</f>
        <v>39640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1656</v>
      </c>
      <c r="D45" s="163">
        <f>D43-D41</f>
        <v>1220</v>
      </c>
      <c r="E45" s="163">
        <f>E43-E41</f>
        <v>1700</v>
      </c>
      <c r="F45" s="163">
        <f>F43-F41</f>
        <v>443</v>
      </c>
      <c r="G45" s="163">
        <f>G43-G41</f>
        <v>471</v>
      </c>
      <c r="H45" s="163"/>
      <c r="I45" s="163"/>
      <c r="J45" s="163">
        <f>SUM(F45:I45)</f>
        <v>914</v>
      </c>
      <c r="K45" s="166">
        <f>IF(ROUND(E45,0)=0,"x",J45/E45*100)</f>
        <v>53.764705882352935</v>
      </c>
      <c r="L45" s="119"/>
      <c r="M45" s="167">
        <f>M43-M41</f>
        <v>914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3039</v>
      </c>
      <c r="D46" s="163">
        <f>D43-D37</f>
        <v>-63</v>
      </c>
      <c r="E46" s="163">
        <f>E43-E37</f>
        <v>0</v>
      </c>
      <c r="F46" s="193">
        <f>F43-F37</f>
        <v>4977</v>
      </c>
      <c r="G46" s="193">
        <f>G43-G37</f>
        <v>1567</v>
      </c>
      <c r="H46" s="193"/>
      <c r="I46" s="193"/>
      <c r="J46" s="193">
        <f>SUM(F46:I46)</f>
        <v>6544</v>
      </c>
      <c r="K46" s="194" t="str">
        <f>IF(ROUND(E46,0)=0,"x",J46/E46*100)</f>
        <v>x</v>
      </c>
      <c r="L46" s="195"/>
      <c r="M46" s="196">
        <f>M43-M37</f>
        <v>6544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-58089</v>
      </c>
      <c r="D47" s="163">
        <f>D46-D41</f>
        <v>-77513</v>
      </c>
      <c r="E47" s="163">
        <f>E46-E41</f>
        <v>-77450</v>
      </c>
      <c r="F47" s="163">
        <f>F46-F41</f>
        <v>-14386</v>
      </c>
      <c r="G47" s="163">
        <f>G46-G41</f>
        <v>-17796</v>
      </c>
      <c r="H47" s="163"/>
      <c r="I47" s="163"/>
      <c r="J47" s="163">
        <f>SUM(F47:I47)</f>
        <v>-32182</v>
      </c>
      <c r="K47" s="166">
        <f>IF(ROUND(E47,0)=0,"x",J47/E47*100)</f>
        <v>41.551969012265978</v>
      </c>
      <c r="L47" s="119"/>
      <c r="M47" s="167">
        <f>M46-M41</f>
        <v>-32182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15" customHeight="1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customHeight="1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88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70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89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4C326-B7F5-4F48-8584-3A240E420B76}">
  <dimension ref="A1:P53"/>
  <sheetViews>
    <sheetView showGridLines="0" workbookViewId="0">
      <selection activeCell="T1" sqref="T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90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22</v>
      </c>
      <c r="D11" s="147">
        <v>23</v>
      </c>
      <c r="E11" s="147">
        <v>23</v>
      </c>
      <c r="F11" s="148">
        <v>22</v>
      </c>
      <c r="G11" s="149">
        <f t="shared" ref="G11:G17" si="0">M11</f>
        <v>22</v>
      </c>
      <c r="H11" s="149"/>
      <c r="I11" s="149"/>
      <c r="J11" s="150" t="s">
        <v>25</v>
      </c>
      <c r="K11" s="151" t="s">
        <v>25</v>
      </c>
      <c r="L11" s="119"/>
      <c r="M11" s="152">
        <v>22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21</v>
      </c>
      <c r="D12" s="155">
        <v>18</v>
      </c>
      <c r="E12" s="155">
        <v>18</v>
      </c>
      <c r="F12" s="156">
        <v>21</v>
      </c>
      <c r="G12" s="157">
        <f t="shared" si="0"/>
        <v>21</v>
      </c>
      <c r="H12" s="157"/>
      <c r="I12" s="157"/>
      <c r="J12" s="158" t="s">
        <v>25</v>
      </c>
      <c r="K12" s="151" t="s">
        <v>25</v>
      </c>
      <c r="L12" s="119"/>
      <c r="M12" s="159">
        <v>21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4882</v>
      </c>
      <c r="D13" s="161" t="s">
        <v>25</v>
      </c>
      <c r="E13" s="161" t="s">
        <v>25</v>
      </c>
      <c r="F13" s="148">
        <v>4921</v>
      </c>
      <c r="G13" s="149">
        <f t="shared" si="0"/>
        <v>4942</v>
      </c>
      <c r="H13" s="149"/>
      <c r="I13" s="149"/>
      <c r="J13" s="150" t="s">
        <v>25</v>
      </c>
      <c r="K13" s="151" t="s">
        <v>25</v>
      </c>
      <c r="L13" s="119"/>
      <c r="M13" s="152">
        <v>4942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4537</v>
      </c>
      <c r="D14" s="161" t="s">
        <v>25</v>
      </c>
      <c r="E14" s="161" t="s">
        <v>25</v>
      </c>
      <c r="F14" s="148">
        <v>4589</v>
      </c>
      <c r="G14" s="149">
        <f t="shared" si="0"/>
        <v>4624</v>
      </c>
      <c r="H14" s="149"/>
      <c r="I14" s="149"/>
      <c r="J14" s="150" t="s">
        <v>25</v>
      </c>
      <c r="K14" s="151" t="s">
        <v>25</v>
      </c>
      <c r="L14" s="119"/>
      <c r="M14" s="152">
        <v>4624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38</v>
      </c>
      <c r="D15" s="161" t="s">
        <v>25</v>
      </c>
      <c r="E15" s="161" t="s">
        <v>25</v>
      </c>
      <c r="F15" s="148">
        <v>0</v>
      </c>
      <c r="G15" s="149">
        <f t="shared" si="0"/>
        <v>0</v>
      </c>
      <c r="H15" s="149"/>
      <c r="I15" s="149"/>
      <c r="J15" s="150" t="s">
        <v>25</v>
      </c>
      <c r="K15" s="151" t="s">
        <v>25</v>
      </c>
      <c r="L15" s="119"/>
      <c r="M15" s="152">
        <v>0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1054</v>
      </c>
      <c r="D16" s="161" t="s">
        <v>25</v>
      </c>
      <c r="E16" s="161" t="s">
        <v>25</v>
      </c>
      <c r="F16" s="148">
        <v>4260</v>
      </c>
      <c r="G16" s="149">
        <f t="shared" si="0"/>
        <v>3271</v>
      </c>
      <c r="H16" s="149"/>
      <c r="I16" s="149"/>
      <c r="J16" s="150" t="s">
        <v>25</v>
      </c>
      <c r="K16" s="151" t="s">
        <v>25</v>
      </c>
      <c r="L16" s="119"/>
      <c r="M16" s="152">
        <v>3271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1990</v>
      </c>
      <c r="D17" s="161" t="s">
        <v>25</v>
      </c>
      <c r="E17" s="161" t="s">
        <v>25</v>
      </c>
      <c r="F17" s="148">
        <v>1746</v>
      </c>
      <c r="G17" s="149">
        <f t="shared" si="0"/>
        <v>2046</v>
      </c>
      <c r="H17" s="149"/>
      <c r="I17" s="149"/>
      <c r="J17" s="150" t="s">
        <v>25</v>
      </c>
      <c r="K17" s="151" t="s">
        <v>25</v>
      </c>
      <c r="L17" s="119"/>
      <c r="M17" s="152">
        <v>2046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3427</v>
      </c>
      <c r="D18" s="163" t="s">
        <v>25</v>
      </c>
      <c r="E18" s="163" t="s">
        <v>25</v>
      </c>
      <c r="F18" s="163">
        <f>F13-F14+F15+F16+F17</f>
        <v>6338</v>
      </c>
      <c r="G18" s="163">
        <f>G13-G14+G15+G16+G17</f>
        <v>5635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5635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345</v>
      </c>
      <c r="D19" s="161" t="s">
        <v>25</v>
      </c>
      <c r="E19" s="161" t="s">
        <v>25</v>
      </c>
      <c r="F19" s="148">
        <v>332</v>
      </c>
      <c r="G19" s="149">
        <f>M19</f>
        <v>318</v>
      </c>
      <c r="H19" s="149"/>
      <c r="I19" s="149"/>
      <c r="J19" s="150" t="s">
        <v>25</v>
      </c>
      <c r="K19" s="151" t="s">
        <v>25</v>
      </c>
      <c r="L19" s="119"/>
      <c r="M19" s="152">
        <v>318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900</v>
      </c>
      <c r="D20" s="161" t="s">
        <v>25</v>
      </c>
      <c r="E20" s="161" t="s">
        <v>25</v>
      </c>
      <c r="F20" s="148">
        <v>598</v>
      </c>
      <c r="G20" s="149">
        <f>M20</f>
        <v>612</v>
      </c>
      <c r="H20" s="149"/>
      <c r="I20" s="149"/>
      <c r="J20" s="150" t="s">
        <v>25</v>
      </c>
      <c r="K20" s="151" t="s">
        <v>25</v>
      </c>
      <c r="L20" s="119"/>
      <c r="M20" s="152">
        <v>612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732</v>
      </c>
      <c r="D21" s="161" t="s">
        <v>25</v>
      </c>
      <c r="E21" s="161" t="s">
        <v>25</v>
      </c>
      <c r="F21" s="148">
        <v>1056</v>
      </c>
      <c r="G21" s="149">
        <f>M21</f>
        <v>1056</v>
      </c>
      <c r="H21" s="149"/>
      <c r="I21" s="149"/>
      <c r="J21" s="150" t="s">
        <v>25</v>
      </c>
      <c r="K21" s="151" t="s">
        <v>25</v>
      </c>
      <c r="L21" s="119"/>
      <c r="M21" s="152">
        <v>1056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1450</v>
      </c>
      <c r="D22" s="161" t="s">
        <v>25</v>
      </c>
      <c r="E22" s="161" t="s">
        <v>25</v>
      </c>
      <c r="F22" s="148">
        <v>4451</v>
      </c>
      <c r="G22" s="149">
        <f>M22</f>
        <v>3736</v>
      </c>
      <c r="H22" s="149"/>
      <c r="I22" s="149"/>
      <c r="J22" s="150" t="s">
        <v>25</v>
      </c>
      <c r="K22" s="151" t="s">
        <v>25</v>
      </c>
      <c r="L22" s="119"/>
      <c r="M22" s="152">
        <v>3736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12885</v>
      </c>
      <c r="D24" s="163">
        <v>12801</v>
      </c>
      <c r="E24" s="163">
        <v>12801</v>
      </c>
      <c r="F24" s="163">
        <v>3486</v>
      </c>
      <c r="G24" s="164">
        <f t="shared" ref="G24:G36" si="1">M24-F24</f>
        <v>3740</v>
      </c>
      <c r="H24" s="164"/>
      <c r="I24" s="164"/>
      <c r="J24" s="163">
        <f t="shared" ref="J24:J43" si="2">SUM(F24:I24)</f>
        <v>7226</v>
      </c>
      <c r="K24" s="166">
        <f t="shared" ref="K24:K43" si="3">IF(E24=0,"x",J24/E24*100)</f>
        <v>56.448714944144982</v>
      </c>
      <c r="L24" s="119"/>
      <c r="M24" s="165">
        <v>7226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0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2050</v>
      </c>
      <c r="D26" s="172">
        <v>4431</v>
      </c>
      <c r="E26" s="172">
        <v>4431</v>
      </c>
      <c r="F26" s="173">
        <v>1107</v>
      </c>
      <c r="G26" s="174">
        <f t="shared" si="1"/>
        <v>1108</v>
      </c>
      <c r="H26" s="175"/>
      <c r="I26" s="175"/>
      <c r="J26" s="176">
        <f t="shared" si="2"/>
        <v>2215</v>
      </c>
      <c r="K26" s="177">
        <f t="shared" si="3"/>
        <v>49.98871586549312</v>
      </c>
      <c r="L26" s="120"/>
      <c r="M26" s="178">
        <v>2215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885</v>
      </c>
      <c r="D27" s="181">
        <v>894</v>
      </c>
      <c r="E27" s="181">
        <v>894</v>
      </c>
      <c r="F27" s="182">
        <v>275</v>
      </c>
      <c r="G27" s="183">
        <f t="shared" si="1"/>
        <v>120</v>
      </c>
      <c r="H27" s="183"/>
      <c r="I27" s="183"/>
      <c r="J27" s="184">
        <f t="shared" si="2"/>
        <v>395</v>
      </c>
      <c r="K27" s="185">
        <f t="shared" si="3"/>
        <v>44.183445190156604</v>
      </c>
      <c r="L27" s="119"/>
      <c r="M27" s="186">
        <v>395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524</v>
      </c>
      <c r="D28" s="147">
        <v>500</v>
      </c>
      <c r="E28" s="147">
        <v>500</v>
      </c>
      <c r="F28" s="148">
        <v>275</v>
      </c>
      <c r="G28" s="183">
        <f t="shared" si="1"/>
        <v>55</v>
      </c>
      <c r="H28" s="149"/>
      <c r="I28" s="149"/>
      <c r="J28" s="150">
        <f t="shared" si="2"/>
        <v>330</v>
      </c>
      <c r="K28" s="170">
        <f t="shared" si="3"/>
        <v>66</v>
      </c>
      <c r="L28" s="119"/>
      <c r="M28" s="152">
        <v>330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270</v>
      </c>
      <c r="D30" s="147">
        <v>200</v>
      </c>
      <c r="E30" s="147">
        <v>200</v>
      </c>
      <c r="F30" s="148">
        <v>12</v>
      </c>
      <c r="G30" s="183">
        <f t="shared" si="1"/>
        <v>55</v>
      </c>
      <c r="H30" s="149"/>
      <c r="I30" s="149"/>
      <c r="J30" s="150">
        <f t="shared" si="2"/>
        <v>67</v>
      </c>
      <c r="K30" s="170">
        <f t="shared" si="3"/>
        <v>33.5</v>
      </c>
      <c r="L30" s="119"/>
      <c r="M30" s="152">
        <v>67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902</v>
      </c>
      <c r="D31" s="147">
        <v>783</v>
      </c>
      <c r="E31" s="147">
        <v>783</v>
      </c>
      <c r="F31" s="148">
        <v>279</v>
      </c>
      <c r="G31" s="183">
        <f t="shared" si="1"/>
        <v>297</v>
      </c>
      <c r="H31" s="149"/>
      <c r="I31" s="149"/>
      <c r="J31" s="150">
        <f t="shared" si="2"/>
        <v>576</v>
      </c>
      <c r="K31" s="170">
        <f t="shared" si="3"/>
        <v>73.563218390804593</v>
      </c>
      <c r="L31" s="119"/>
      <c r="M31" s="152">
        <v>576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7852</v>
      </c>
      <c r="D32" s="147">
        <v>7700</v>
      </c>
      <c r="E32" s="147">
        <v>7700</v>
      </c>
      <c r="F32" s="148">
        <v>2069</v>
      </c>
      <c r="G32" s="183">
        <f t="shared" si="1"/>
        <v>2445</v>
      </c>
      <c r="H32" s="149"/>
      <c r="I32" s="149"/>
      <c r="J32" s="150">
        <f t="shared" si="2"/>
        <v>4514</v>
      </c>
      <c r="K32" s="170">
        <f t="shared" si="3"/>
        <v>58.623376623376622</v>
      </c>
      <c r="L32" s="119"/>
      <c r="M32" s="152">
        <v>4514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2837</v>
      </c>
      <c r="D33" s="147">
        <v>2979</v>
      </c>
      <c r="E33" s="147">
        <v>2979</v>
      </c>
      <c r="F33" s="148">
        <v>750</v>
      </c>
      <c r="G33" s="183">
        <f t="shared" si="1"/>
        <v>872</v>
      </c>
      <c r="H33" s="149"/>
      <c r="I33" s="149"/>
      <c r="J33" s="150">
        <f t="shared" si="2"/>
        <v>1622</v>
      </c>
      <c r="K33" s="170">
        <f t="shared" si="3"/>
        <v>54.447801275595843</v>
      </c>
      <c r="L33" s="119"/>
      <c r="M33" s="152">
        <v>1622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55</v>
      </c>
      <c r="D35" s="147">
        <v>55</v>
      </c>
      <c r="E35" s="147">
        <v>55</v>
      </c>
      <c r="F35" s="148">
        <v>14</v>
      </c>
      <c r="G35" s="183">
        <f t="shared" si="1"/>
        <v>13</v>
      </c>
      <c r="H35" s="149"/>
      <c r="I35" s="149"/>
      <c r="J35" s="150">
        <f t="shared" si="2"/>
        <v>27</v>
      </c>
      <c r="K35" s="170">
        <f t="shared" si="3"/>
        <v>49.090909090909093</v>
      </c>
      <c r="L35" s="119"/>
      <c r="M35" s="152">
        <v>27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532</v>
      </c>
      <c r="D36" s="147">
        <v>160</v>
      </c>
      <c r="E36" s="147">
        <v>160</v>
      </c>
      <c r="F36" s="148">
        <v>49</v>
      </c>
      <c r="G36" s="183">
        <f t="shared" si="1"/>
        <v>29</v>
      </c>
      <c r="H36" s="149"/>
      <c r="I36" s="149"/>
      <c r="J36" s="150">
        <f t="shared" si="2"/>
        <v>78</v>
      </c>
      <c r="K36" s="170">
        <f t="shared" si="3"/>
        <v>48.75</v>
      </c>
      <c r="L36" s="119"/>
      <c r="M36" s="152">
        <v>78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13857</v>
      </c>
      <c r="D37" s="163">
        <f>SUM(D27:D36)</f>
        <v>13271</v>
      </c>
      <c r="E37" s="163">
        <f>SUM(E27:E36)</f>
        <v>13271</v>
      </c>
      <c r="F37" s="163">
        <f>SUM(F27:F36)</f>
        <v>3723</v>
      </c>
      <c r="G37" s="163">
        <f>SUM(G27:G36)</f>
        <v>3886</v>
      </c>
      <c r="H37" s="163"/>
      <c r="I37" s="163"/>
      <c r="J37" s="163">
        <f t="shared" si="2"/>
        <v>7609</v>
      </c>
      <c r="K37" s="166">
        <f t="shared" si="3"/>
        <v>57.335543666641556</v>
      </c>
      <c r="L37" s="119"/>
      <c r="M37" s="167">
        <f>SUM(M27:M36)</f>
        <v>7609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397</v>
      </c>
      <c r="D39" s="147">
        <v>380</v>
      </c>
      <c r="E39" s="147">
        <v>380</v>
      </c>
      <c r="F39" s="148">
        <v>120</v>
      </c>
      <c r="G39" s="183">
        <f>M39-F39</f>
        <v>119</v>
      </c>
      <c r="H39" s="149"/>
      <c r="I39" s="149"/>
      <c r="J39" s="150">
        <f t="shared" si="2"/>
        <v>239</v>
      </c>
      <c r="K39" s="170">
        <f t="shared" si="3"/>
        <v>62.89473684210526</v>
      </c>
      <c r="L39" s="119"/>
      <c r="M39" s="152">
        <v>239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12885</v>
      </c>
      <c r="D41" s="147">
        <v>12801</v>
      </c>
      <c r="E41" s="147">
        <v>12801</v>
      </c>
      <c r="F41" s="148">
        <v>3486</v>
      </c>
      <c r="G41" s="183">
        <f>M41-F41</f>
        <v>3740</v>
      </c>
      <c r="H41" s="149"/>
      <c r="I41" s="149"/>
      <c r="J41" s="150">
        <f t="shared" si="2"/>
        <v>7226</v>
      </c>
      <c r="K41" s="170">
        <f t="shared" si="3"/>
        <v>56.448714944144982</v>
      </c>
      <c r="L41" s="119"/>
      <c r="M41" s="152">
        <v>7226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575</v>
      </c>
      <c r="D42" s="147">
        <v>90</v>
      </c>
      <c r="E42" s="147">
        <v>90</v>
      </c>
      <c r="F42" s="148">
        <v>15</v>
      </c>
      <c r="G42" s="183">
        <f>M42-F42</f>
        <v>42</v>
      </c>
      <c r="H42" s="149"/>
      <c r="I42" s="149"/>
      <c r="J42" s="150">
        <f t="shared" si="2"/>
        <v>57</v>
      </c>
      <c r="K42" s="170">
        <f t="shared" si="3"/>
        <v>63.333333333333329</v>
      </c>
      <c r="L42" s="119"/>
      <c r="M42" s="152">
        <v>57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13857</v>
      </c>
      <c r="D43" s="163">
        <f>SUM(D38:D42)</f>
        <v>13271</v>
      </c>
      <c r="E43" s="163">
        <f>SUM(E38:E42)</f>
        <v>13271</v>
      </c>
      <c r="F43" s="163">
        <f>SUM(F38:F42)</f>
        <v>3621</v>
      </c>
      <c r="G43" s="163">
        <f>SUM(G38:G42)</f>
        <v>3901</v>
      </c>
      <c r="H43" s="163"/>
      <c r="I43" s="163"/>
      <c r="J43" s="163">
        <f t="shared" si="2"/>
        <v>7522</v>
      </c>
      <c r="K43" s="166">
        <f t="shared" si="3"/>
        <v>56.679978901363882</v>
      </c>
      <c r="L43" s="119"/>
      <c r="M43" s="167">
        <f>SUM(M38:M42)</f>
        <v>7522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972</v>
      </c>
      <c r="D45" s="163">
        <f>D43-D41</f>
        <v>470</v>
      </c>
      <c r="E45" s="163">
        <f>E43-E41</f>
        <v>470</v>
      </c>
      <c r="F45" s="163">
        <f>F43-F41</f>
        <v>135</v>
      </c>
      <c r="G45" s="163">
        <f>G43-G41</f>
        <v>161</v>
      </c>
      <c r="H45" s="163"/>
      <c r="I45" s="163"/>
      <c r="J45" s="163">
        <f>SUM(F45:I45)</f>
        <v>296</v>
      </c>
      <c r="K45" s="166">
        <f>IF(ROUND(E45,0)=0,"x",J45/E45*100)</f>
        <v>62.978723404255319</v>
      </c>
      <c r="L45" s="119"/>
      <c r="M45" s="167">
        <f>M43-M41</f>
        <v>296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0</v>
      </c>
      <c r="D46" s="163">
        <f>D43-D37</f>
        <v>0</v>
      </c>
      <c r="E46" s="163">
        <f>E43-E37</f>
        <v>0</v>
      </c>
      <c r="F46" s="103">
        <f>F43-F37</f>
        <v>-102</v>
      </c>
      <c r="G46" s="193">
        <f>G43-G37</f>
        <v>15</v>
      </c>
      <c r="H46" s="163"/>
      <c r="I46" s="163"/>
      <c r="J46" s="103">
        <f>SUM(F46:I46)</f>
        <v>-87</v>
      </c>
      <c r="K46" s="166" t="str">
        <f>IF(ROUND(E46,0)=0,"x",J46/E46*100)</f>
        <v>x</v>
      </c>
      <c r="L46" s="119"/>
      <c r="M46" s="102">
        <f>M43-M37</f>
        <v>-87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-12885</v>
      </c>
      <c r="D47" s="163">
        <f>D46-D41</f>
        <v>-12801</v>
      </c>
      <c r="E47" s="163">
        <f>E46-E41</f>
        <v>-12801</v>
      </c>
      <c r="F47" s="163">
        <f>F46-F41</f>
        <v>-3588</v>
      </c>
      <c r="G47" s="163">
        <f>G46-G41</f>
        <v>-3725</v>
      </c>
      <c r="H47" s="163"/>
      <c r="I47" s="163"/>
      <c r="J47" s="163">
        <f>SUM(F47:I47)</f>
        <v>-7313</v>
      </c>
      <c r="K47" s="166">
        <f>IF(ROUND(E47,0)=0,"x",J47/E47*100)</f>
        <v>57.128349347707207</v>
      </c>
      <c r="L47" s="119"/>
      <c r="M47" s="167">
        <f>M46-M41</f>
        <v>-7313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38.4" customHeight="1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customHeight="1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91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85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92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BDEF3-3E5B-410F-A390-CBF49790A096}">
  <dimension ref="A1:P53"/>
  <sheetViews>
    <sheetView showGridLines="0" workbookViewId="0">
      <selection activeCell="B48" sqref="B48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93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9</v>
      </c>
      <c r="D11" s="147">
        <v>9</v>
      </c>
      <c r="E11" s="147">
        <v>9</v>
      </c>
      <c r="F11" s="148">
        <v>9</v>
      </c>
      <c r="G11" s="149">
        <f t="shared" ref="G11:G17" si="0">M11</f>
        <v>9</v>
      </c>
      <c r="H11" s="149"/>
      <c r="I11" s="149"/>
      <c r="J11" s="150" t="s">
        <v>25</v>
      </c>
      <c r="K11" s="151" t="s">
        <v>25</v>
      </c>
      <c r="L11" s="119"/>
      <c r="M11" s="152">
        <v>9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7.8819999999999997</v>
      </c>
      <c r="D12" s="155">
        <v>7.9</v>
      </c>
      <c r="E12" s="155">
        <v>7.9</v>
      </c>
      <c r="F12" s="156">
        <v>7.8388999999999998</v>
      </c>
      <c r="G12" s="157">
        <f t="shared" si="0"/>
        <v>7.96</v>
      </c>
      <c r="H12" s="157"/>
      <c r="I12" s="157"/>
      <c r="J12" s="158" t="s">
        <v>25</v>
      </c>
      <c r="K12" s="151" t="s">
        <v>25</v>
      </c>
      <c r="L12" s="119"/>
      <c r="M12" s="159">
        <v>7.96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2737</v>
      </c>
      <c r="D13" s="161" t="s">
        <v>25</v>
      </c>
      <c r="E13" s="161" t="s">
        <v>25</v>
      </c>
      <c r="F13" s="148">
        <v>2695</v>
      </c>
      <c r="G13" s="149">
        <f t="shared" si="0"/>
        <v>2745</v>
      </c>
      <c r="H13" s="149"/>
      <c r="I13" s="149"/>
      <c r="J13" s="150" t="s">
        <v>25</v>
      </c>
      <c r="K13" s="151" t="s">
        <v>25</v>
      </c>
      <c r="L13" s="119"/>
      <c r="M13" s="152">
        <v>2745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2332</v>
      </c>
      <c r="D14" s="161" t="s">
        <v>25</v>
      </c>
      <c r="E14" s="161" t="s">
        <v>25</v>
      </c>
      <c r="F14" s="148">
        <v>2296</v>
      </c>
      <c r="G14" s="149">
        <f t="shared" si="0"/>
        <v>2353</v>
      </c>
      <c r="H14" s="149"/>
      <c r="I14" s="149"/>
      <c r="J14" s="150" t="s">
        <v>25</v>
      </c>
      <c r="K14" s="151" t="s">
        <v>25</v>
      </c>
      <c r="L14" s="119"/>
      <c r="M14" s="152">
        <v>2353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5</v>
      </c>
      <c r="D15" s="161" t="s">
        <v>25</v>
      </c>
      <c r="E15" s="161" t="s">
        <v>25</v>
      </c>
      <c r="F15" s="148">
        <v>0</v>
      </c>
      <c r="G15" s="149">
        <f t="shared" si="0"/>
        <v>0</v>
      </c>
      <c r="H15" s="149"/>
      <c r="I15" s="149"/>
      <c r="J15" s="150" t="s">
        <v>25</v>
      </c>
      <c r="K15" s="151" t="s">
        <v>25</v>
      </c>
      <c r="L15" s="119"/>
      <c r="M15" s="152">
        <v>0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179</v>
      </c>
      <c r="D16" s="161" t="s">
        <v>25</v>
      </c>
      <c r="E16" s="161" t="s">
        <v>25</v>
      </c>
      <c r="F16" s="148">
        <v>1369</v>
      </c>
      <c r="G16" s="149">
        <f t="shared" si="0"/>
        <v>1030</v>
      </c>
      <c r="H16" s="149"/>
      <c r="I16" s="149"/>
      <c r="J16" s="150" t="s">
        <v>25</v>
      </c>
      <c r="K16" s="151" t="s">
        <v>25</v>
      </c>
      <c r="L16" s="119"/>
      <c r="M16" s="152">
        <v>1030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1053</v>
      </c>
      <c r="D17" s="161" t="s">
        <v>25</v>
      </c>
      <c r="E17" s="161" t="s">
        <v>25</v>
      </c>
      <c r="F17" s="148">
        <v>1076</v>
      </c>
      <c r="G17" s="149">
        <f t="shared" si="0"/>
        <v>1113</v>
      </c>
      <c r="H17" s="149"/>
      <c r="I17" s="149"/>
      <c r="J17" s="150" t="s">
        <v>25</v>
      </c>
      <c r="K17" s="151" t="s">
        <v>25</v>
      </c>
      <c r="L17" s="119"/>
      <c r="M17" s="152">
        <v>1113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1642</v>
      </c>
      <c r="D18" s="163" t="s">
        <v>25</v>
      </c>
      <c r="E18" s="163" t="s">
        <v>25</v>
      </c>
      <c r="F18" s="163">
        <f>F13-F14+F15+F16+F17</f>
        <v>2844</v>
      </c>
      <c r="G18" s="163">
        <f>G13-G14+G15+G16+G17</f>
        <v>2535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2535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406</v>
      </c>
      <c r="D19" s="161" t="s">
        <v>25</v>
      </c>
      <c r="E19" s="161" t="s">
        <v>25</v>
      </c>
      <c r="F19" s="148">
        <v>399</v>
      </c>
      <c r="G19" s="149">
        <f>M19</f>
        <v>392</v>
      </c>
      <c r="H19" s="149"/>
      <c r="I19" s="149"/>
      <c r="J19" s="150" t="s">
        <v>25</v>
      </c>
      <c r="K19" s="151" t="s">
        <v>25</v>
      </c>
      <c r="L19" s="119"/>
      <c r="M19" s="152">
        <v>392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601</v>
      </c>
      <c r="D20" s="161" t="s">
        <v>25</v>
      </c>
      <c r="E20" s="161" t="s">
        <v>25</v>
      </c>
      <c r="F20" s="148">
        <v>396</v>
      </c>
      <c r="G20" s="149">
        <f>M20</f>
        <v>384</v>
      </c>
      <c r="H20" s="149"/>
      <c r="I20" s="149"/>
      <c r="J20" s="150" t="s">
        <v>25</v>
      </c>
      <c r="K20" s="151" t="s">
        <v>25</v>
      </c>
      <c r="L20" s="119"/>
      <c r="M20" s="152">
        <v>384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112</v>
      </c>
      <c r="D21" s="161" t="s">
        <v>25</v>
      </c>
      <c r="E21" s="161" t="s">
        <v>25</v>
      </c>
      <c r="F21" s="148">
        <v>326</v>
      </c>
      <c r="G21" s="149">
        <f>M21</f>
        <v>326</v>
      </c>
      <c r="H21" s="149"/>
      <c r="I21" s="149"/>
      <c r="J21" s="150" t="s">
        <v>25</v>
      </c>
      <c r="K21" s="151" t="s">
        <v>25</v>
      </c>
      <c r="L21" s="119"/>
      <c r="M21" s="152">
        <v>326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523</v>
      </c>
      <c r="D22" s="161" t="s">
        <v>25</v>
      </c>
      <c r="E22" s="161" t="s">
        <v>25</v>
      </c>
      <c r="F22" s="148">
        <v>1793</v>
      </c>
      <c r="G22" s="149">
        <f>M22</f>
        <v>1514</v>
      </c>
      <c r="H22" s="149"/>
      <c r="I22" s="149"/>
      <c r="J22" s="150" t="s">
        <v>25</v>
      </c>
      <c r="K22" s="151" t="s">
        <v>25</v>
      </c>
      <c r="L22" s="119"/>
      <c r="M22" s="152">
        <v>1514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6045</v>
      </c>
      <c r="D24" s="163">
        <v>6023</v>
      </c>
      <c r="E24" s="163">
        <v>6220</v>
      </c>
      <c r="F24" s="163">
        <v>1427</v>
      </c>
      <c r="G24" s="164">
        <f t="shared" ref="G24:G36" si="1">M24-F24</f>
        <v>1574</v>
      </c>
      <c r="H24" s="164"/>
      <c r="I24" s="164"/>
      <c r="J24" s="163">
        <f t="shared" ref="J24:J43" si="2">SUM(F24:I24)</f>
        <v>3001</v>
      </c>
      <c r="K24" s="166">
        <f t="shared" ref="K24:K43" si="3">IF(E24=0,"x",J24/E24*100)</f>
        <v>48.247588424437296</v>
      </c>
      <c r="L24" s="119"/>
      <c r="M24" s="165">
        <v>3001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0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880</v>
      </c>
      <c r="D26" s="172">
        <v>1600</v>
      </c>
      <c r="E26" s="172">
        <v>1600</v>
      </c>
      <c r="F26" s="173">
        <v>400</v>
      </c>
      <c r="G26" s="174">
        <f t="shared" si="1"/>
        <v>400</v>
      </c>
      <c r="H26" s="175"/>
      <c r="I26" s="175"/>
      <c r="J26" s="176">
        <f t="shared" si="2"/>
        <v>800</v>
      </c>
      <c r="K26" s="177">
        <f t="shared" si="3"/>
        <v>50</v>
      </c>
      <c r="L26" s="120"/>
      <c r="M26" s="178">
        <v>800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169</v>
      </c>
      <c r="D27" s="181">
        <v>210</v>
      </c>
      <c r="E27" s="181">
        <v>210</v>
      </c>
      <c r="F27" s="182">
        <v>64</v>
      </c>
      <c r="G27" s="183">
        <f t="shared" si="1"/>
        <v>52</v>
      </c>
      <c r="H27" s="183"/>
      <c r="I27" s="183"/>
      <c r="J27" s="184">
        <f t="shared" si="2"/>
        <v>116</v>
      </c>
      <c r="K27" s="185">
        <f t="shared" si="3"/>
        <v>55.238095238095241</v>
      </c>
      <c r="L27" s="119"/>
      <c r="M27" s="186">
        <v>116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132</v>
      </c>
      <c r="D28" s="147">
        <v>167</v>
      </c>
      <c r="E28" s="147">
        <v>167</v>
      </c>
      <c r="F28" s="148">
        <v>37</v>
      </c>
      <c r="G28" s="183">
        <f t="shared" si="1"/>
        <v>24</v>
      </c>
      <c r="H28" s="149"/>
      <c r="I28" s="149"/>
      <c r="J28" s="150">
        <f t="shared" si="2"/>
        <v>61</v>
      </c>
      <c r="K28" s="170">
        <f t="shared" si="3"/>
        <v>36.526946107784433</v>
      </c>
      <c r="L28" s="119"/>
      <c r="M28" s="152">
        <v>61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148</v>
      </c>
      <c r="D30" s="147">
        <v>127</v>
      </c>
      <c r="E30" s="147">
        <v>127</v>
      </c>
      <c r="F30" s="148">
        <v>0</v>
      </c>
      <c r="G30" s="183">
        <f t="shared" si="1"/>
        <v>8</v>
      </c>
      <c r="H30" s="149"/>
      <c r="I30" s="149"/>
      <c r="J30" s="150">
        <f t="shared" si="2"/>
        <v>8</v>
      </c>
      <c r="K30" s="170">
        <f t="shared" si="3"/>
        <v>6.2992125984251963</v>
      </c>
      <c r="L30" s="119"/>
      <c r="M30" s="152">
        <v>8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363</v>
      </c>
      <c r="D31" s="147">
        <v>310</v>
      </c>
      <c r="E31" s="147">
        <v>310</v>
      </c>
      <c r="F31" s="148">
        <v>122</v>
      </c>
      <c r="G31" s="183">
        <f t="shared" si="1"/>
        <v>136</v>
      </c>
      <c r="H31" s="149"/>
      <c r="I31" s="149"/>
      <c r="J31" s="150">
        <f t="shared" si="2"/>
        <v>258</v>
      </c>
      <c r="K31" s="170">
        <f t="shared" si="3"/>
        <v>83.225806451612911</v>
      </c>
      <c r="L31" s="119"/>
      <c r="M31" s="152">
        <v>258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3833</v>
      </c>
      <c r="D32" s="147">
        <v>3843</v>
      </c>
      <c r="E32" s="147">
        <v>3991</v>
      </c>
      <c r="F32" s="148">
        <v>921</v>
      </c>
      <c r="G32" s="183">
        <f t="shared" si="1"/>
        <v>1038</v>
      </c>
      <c r="H32" s="149"/>
      <c r="I32" s="149"/>
      <c r="J32" s="150">
        <f t="shared" si="2"/>
        <v>1959</v>
      </c>
      <c r="K32" s="170">
        <f t="shared" si="3"/>
        <v>49.085442245051361</v>
      </c>
      <c r="L32" s="119"/>
      <c r="M32" s="152">
        <v>1959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1432</v>
      </c>
      <c r="D33" s="147">
        <v>1438</v>
      </c>
      <c r="E33" s="147">
        <v>1487</v>
      </c>
      <c r="F33" s="148">
        <v>350</v>
      </c>
      <c r="G33" s="183">
        <f t="shared" si="1"/>
        <v>376</v>
      </c>
      <c r="H33" s="149"/>
      <c r="I33" s="149"/>
      <c r="J33" s="150">
        <f t="shared" si="2"/>
        <v>726</v>
      </c>
      <c r="K33" s="170">
        <f t="shared" si="3"/>
        <v>48.823133826496303</v>
      </c>
      <c r="L33" s="119"/>
      <c r="M33" s="152">
        <v>726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27</v>
      </c>
      <c r="D35" s="147">
        <v>27</v>
      </c>
      <c r="E35" s="147">
        <v>27</v>
      </c>
      <c r="F35" s="148">
        <v>7</v>
      </c>
      <c r="G35" s="183">
        <f t="shared" si="1"/>
        <v>6</v>
      </c>
      <c r="H35" s="149"/>
      <c r="I35" s="149"/>
      <c r="J35" s="150">
        <f t="shared" si="2"/>
        <v>13</v>
      </c>
      <c r="K35" s="170">
        <f t="shared" si="3"/>
        <v>48.148148148148145</v>
      </c>
      <c r="L35" s="119"/>
      <c r="M35" s="152">
        <v>13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157</v>
      </c>
      <c r="D36" s="147">
        <v>70</v>
      </c>
      <c r="E36" s="147">
        <v>116</v>
      </c>
      <c r="F36" s="148">
        <v>40</v>
      </c>
      <c r="G36" s="183">
        <f t="shared" si="1"/>
        <v>51</v>
      </c>
      <c r="H36" s="149"/>
      <c r="I36" s="149"/>
      <c r="J36" s="150">
        <f t="shared" si="2"/>
        <v>91</v>
      </c>
      <c r="K36" s="170">
        <f t="shared" si="3"/>
        <v>78.448275862068968</v>
      </c>
      <c r="L36" s="119"/>
      <c r="M36" s="152">
        <v>91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6262</v>
      </c>
      <c r="D37" s="163">
        <f>SUM(D27:D36)</f>
        <v>6192</v>
      </c>
      <c r="E37" s="163">
        <f>SUM(E27:E36)</f>
        <v>6435</v>
      </c>
      <c r="F37" s="163">
        <f>SUM(F27:F36)</f>
        <v>1541</v>
      </c>
      <c r="G37" s="163">
        <f>SUM(G27:G36)</f>
        <v>1691</v>
      </c>
      <c r="H37" s="163"/>
      <c r="I37" s="163"/>
      <c r="J37" s="163">
        <f t="shared" si="2"/>
        <v>3232</v>
      </c>
      <c r="K37" s="166">
        <f t="shared" si="3"/>
        <v>50.225330225330225</v>
      </c>
      <c r="L37" s="119"/>
      <c r="M37" s="167">
        <f>SUM(M27:M36)</f>
        <v>3232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142</v>
      </c>
      <c r="D39" s="147">
        <v>100</v>
      </c>
      <c r="E39" s="147">
        <v>100</v>
      </c>
      <c r="F39" s="148">
        <v>34</v>
      </c>
      <c r="G39" s="183">
        <f>M39-F39</f>
        <v>34</v>
      </c>
      <c r="H39" s="149"/>
      <c r="I39" s="149"/>
      <c r="J39" s="150">
        <f t="shared" si="2"/>
        <v>68</v>
      </c>
      <c r="K39" s="170">
        <f t="shared" si="3"/>
        <v>68</v>
      </c>
      <c r="L39" s="119"/>
      <c r="M39" s="152">
        <v>68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6045</v>
      </c>
      <c r="D41" s="147">
        <v>6023</v>
      </c>
      <c r="E41" s="147">
        <v>6220</v>
      </c>
      <c r="F41" s="148">
        <v>1427</v>
      </c>
      <c r="G41" s="183">
        <f>M41-F41</f>
        <v>1574</v>
      </c>
      <c r="H41" s="149"/>
      <c r="I41" s="149"/>
      <c r="J41" s="150">
        <f t="shared" si="2"/>
        <v>3001</v>
      </c>
      <c r="K41" s="170">
        <f t="shared" si="3"/>
        <v>48.247588424437296</v>
      </c>
      <c r="L41" s="119"/>
      <c r="M41" s="152">
        <v>3001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74</v>
      </c>
      <c r="D42" s="147">
        <v>69</v>
      </c>
      <c r="E42" s="147">
        <v>115</v>
      </c>
      <c r="F42" s="148">
        <v>10</v>
      </c>
      <c r="G42" s="183">
        <f>M42-F42</f>
        <v>71</v>
      </c>
      <c r="H42" s="149"/>
      <c r="I42" s="149"/>
      <c r="J42" s="150">
        <f t="shared" si="2"/>
        <v>81</v>
      </c>
      <c r="K42" s="170">
        <f t="shared" si="3"/>
        <v>70.434782608695656</v>
      </c>
      <c r="L42" s="119"/>
      <c r="M42" s="152">
        <v>81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6262</v>
      </c>
      <c r="D43" s="163">
        <f>SUM(D38:D42)</f>
        <v>6192</v>
      </c>
      <c r="E43" s="163">
        <f>SUM(E38:E42)</f>
        <v>6435</v>
      </c>
      <c r="F43" s="163">
        <f>SUM(F38:F42)</f>
        <v>1471</v>
      </c>
      <c r="G43" s="163">
        <f>SUM(G38:G42)</f>
        <v>1679</v>
      </c>
      <c r="H43" s="163"/>
      <c r="I43" s="163"/>
      <c r="J43" s="163">
        <f t="shared" si="2"/>
        <v>3150</v>
      </c>
      <c r="K43" s="166">
        <f t="shared" si="3"/>
        <v>48.951048951048953</v>
      </c>
      <c r="L43" s="119"/>
      <c r="M43" s="167">
        <f>SUM(M38:M42)</f>
        <v>3150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217</v>
      </c>
      <c r="D45" s="163">
        <f>D43-D41</f>
        <v>169</v>
      </c>
      <c r="E45" s="163">
        <f>E43-E41</f>
        <v>215</v>
      </c>
      <c r="F45" s="163">
        <f>F43-F41</f>
        <v>44</v>
      </c>
      <c r="G45" s="163">
        <f>G43-G41</f>
        <v>105</v>
      </c>
      <c r="H45" s="163"/>
      <c r="I45" s="163"/>
      <c r="J45" s="163">
        <f>SUM(F45:I45)</f>
        <v>149</v>
      </c>
      <c r="K45" s="166">
        <f>IF(ROUND(E45,0)=0,"x",J45/E45*100)</f>
        <v>69.302325581395351</v>
      </c>
      <c r="L45" s="119"/>
      <c r="M45" s="167">
        <f>M43-M41</f>
        <v>149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0</v>
      </c>
      <c r="D46" s="163">
        <f>D43-D37</f>
        <v>0</v>
      </c>
      <c r="E46" s="163">
        <f>E43-E37</f>
        <v>0</v>
      </c>
      <c r="F46" s="103">
        <f>F43-F37</f>
        <v>-70</v>
      </c>
      <c r="G46" s="103">
        <f>G43-G37</f>
        <v>-12</v>
      </c>
      <c r="H46" s="163"/>
      <c r="I46" s="163"/>
      <c r="J46" s="103">
        <f>SUM(F46:I46)</f>
        <v>-82</v>
      </c>
      <c r="K46" s="166" t="str">
        <f>IF(ROUND(E46,0)=0,"x",J46/E46*100)</f>
        <v>x</v>
      </c>
      <c r="L46" s="119"/>
      <c r="M46" s="102">
        <f>M43-M37</f>
        <v>-82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-6045</v>
      </c>
      <c r="D47" s="163">
        <f>D46-D41</f>
        <v>-6023</v>
      </c>
      <c r="E47" s="163">
        <f>E46-E41</f>
        <v>-6220</v>
      </c>
      <c r="F47" s="163">
        <f>F46-F41</f>
        <v>-1497</v>
      </c>
      <c r="G47" s="163">
        <f>G46-G41</f>
        <v>-1586</v>
      </c>
      <c r="H47" s="163"/>
      <c r="I47" s="163"/>
      <c r="J47" s="163">
        <f>SUM(F47:I47)</f>
        <v>-3083</v>
      </c>
      <c r="K47" s="166">
        <f>IF(ROUND(E47,0)=0,"x",J47/E47*100)</f>
        <v>49.565916398713824</v>
      </c>
      <c r="L47" s="119"/>
      <c r="M47" s="167">
        <f>M46-M41</f>
        <v>-3083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41.4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15" customHeight="1" x14ac:dyDescent="0.3">
      <c r="A49" s="226" t="s">
        <v>94</v>
      </c>
      <c r="B49" s="227"/>
      <c r="C49" s="226"/>
      <c r="D49" s="226"/>
      <c r="E49" s="228"/>
      <c r="F49" s="226"/>
      <c r="G49" s="226"/>
      <c r="H49" s="226"/>
      <c r="I49" s="226"/>
      <c r="J49" s="228"/>
      <c r="K49" s="227"/>
      <c r="L49" s="227"/>
      <c r="M49" s="226"/>
      <c r="N49" s="226"/>
      <c r="O49" s="226"/>
      <c r="P49" s="109"/>
    </row>
    <row r="50" spans="1:16" ht="15" customHeight="1" thickBot="1" x14ac:dyDescent="0.35">
      <c r="A50" s="233" t="s">
        <v>95</v>
      </c>
      <c r="B50" s="233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109"/>
    </row>
    <row r="51" spans="1:16" ht="13.8" thickTop="1" x14ac:dyDescent="0.25">
      <c r="A51" s="220" t="s">
        <v>96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85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97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7EC2A-A0E3-4371-B7F7-FAB9DD65A9A6}">
  <dimension ref="A1:P53"/>
  <sheetViews>
    <sheetView showGridLines="0" workbookViewId="0">
      <selection activeCell="S1" sqref="S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98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25</v>
      </c>
      <c r="D11" s="147">
        <v>25</v>
      </c>
      <c r="E11" s="147">
        <v>25</v>
      </c>
      <c r="F11" s="148">
        <v>25</v>
      </c>
      <c r="G11" s="149">
        <f t="shared" ref="G11:G17" si="0">M11</f>
        <v>24</v>
      </c>
      <c r="H11" s="149"/>
      <c r="I11" s="149"/>
      <c r="J11" s="150" t="s">
        <v>25</v>
      </c>
      <c r="K11" s="151" t="s">
        <v>25</v>
      </c>
      <c r="L11" s="119"/>
      <c r="M11" s="152">
        <v>24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22.501999999999999</v>
      </c>
      <c r="D12" s="155">
        <v>22.5</v>
      </c>
      <c r="E12" s="155">
        <v>22.5</v>
      </c>
      <c r="F12" s="156">
        <v>23.687000000000001</v>
      </c>
      <c r="G12" s="157">
        <f t="shared" si="0"/>
        <v>23.69</v>
      </c>
      <c r="H12" s="157"/>
      <c r="I12" s="157"/>
      <c r="J12" s="158" t="s">
        <v>25</v>
      </c>
      <c r="K12" s="151" t="s">
        <v>25</v>
      </c>
      <c r="L12" s="119"/>
      <c r="M12" s="159">
        <v>23.69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3908</v>
      </c>
      <c r="D13" s="161" t="s">
        <v>25</v>
      </c>
      <c r="E13" s="161" t="s">
        <v>25</v>
      </c>
      <c r="F13" s="148">
        <v>3935</v>
      </c>
      <c r="G13" s="149">
        <f t="shared" si="0"/>
        <v>3976</v>
      </c>
      <c r="H13" s="149"/>
      <c r="I13" s="149"/>
      <c r="J13" s="150" t="s">
        <v>25</v>
      </c>
      <c r="K13" s="151" t="s">
        <v>25</v>
      </c>
      <c r="L13" s="119"/>
      <c r="M13" s="152">
        <v>3976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3705</v>
      </c>
      <c r="D14" s="161" t="s">
        <v>25</v>
      </c>
      <c r="E14" s="161" t="s">
        <v>25</v>
      </c>
      <c r="F14" s="148">
        <v>3742</v>
      </c>
      <c r="G14" s="149">
        <f t="shared" si="0"/>
        <v>3777</v>
      </c>
      <c r="H14" s="149"/>
      <c r="I14" s="149"/>
      <c r="J14" s="150" t="s">
        <v>25</v>
      </c>
      <c r="K14" s="151" t="s">
        <v>25</v>
      </c>
      <c r="L14" s="119"/>
      <c r="M14" s="152">
        <v>3777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22</v>
      </c>
      <c r="D15" s="161" t="s">
        <v>25</v>
      </c>
      <c r="E15" s="161" t="s">
        <v>25</v>
      </c>
      <c r="F15" s="148">
        <v>0</v>
      </c>
      <c r="G15" s="149">
        <f t="shared" si="0"/>
        <v>0</v>
      </c>
      <c r="H15" s="149"/>
      <c r="I15" s="149"/>
      <c r="J15" s="150" t="s">
        <v>25</v>
      </c>
      <c r="K15" s="151" t="s">
        <v>25</v>
      </c>
      <c r="L15" s="119"/>
      <c r="M15" s="152">
        <v>0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814</v>
      </c>
      <c r="D16" s="161" t="s">
        <v>25</v>
      </c>
      <c r="E16" s="161" t="s">
        <v>25</v>
      </c>
      <c r="F16" s="148">
        <v>3650</v>
      </c>
      <c r="G16" s="149">
        <f t="shared" si="0"/>
        <v>2743</v>
      </c>
      <c r="H16" s="149"/>
      <c r="I16" s="149"/>
      <c r="J16" s="150" t="s">
        <v>25</v>
      </c>
      <c r="K16" s="151" t="s">
        <v>25</v>
      </c>
      <c r="L16" s="119"/>
      <c r="M16" s="152">
        <v>2743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2898</v>
      </c>
      <c r="D17" s="161" t="s">
        <v>25</v>
      </c>
      <c r="E17" s="161" t="s">
        <v>25</v>
      </c>
      <c r="F17" s="148">
        <v>2741</v>
      </c>
      <c r="G17" s="149">
        <f t="shared" si="0"/>
        <v>3105</v>
      </c>
      <c r="H17" s="149"/>
      <c r="I17" s="149"/>
      <c r="J17" s="150" t="s">
        <v>25</v>
      </c>
      <c r="K17" s="151" t="s">
        <v>25</v>
      </c>
      <c r="L17" s="119"/>
      <c r="M17" s="152">
        <v>3105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3937</v>
      </c>
      <c r="D18" s="163" t="s">
        <v>25</v>
      </c>
      <c r="E18" s="163" t="s">
        <v>25</v>
      </c>
      <c r="F18" s="163">
        <f>F13-F14+F15+F16+F17</f>
        <v>6584</v>
      </c>
      <c r="G18" s="163">
        <f>G13-G14+G15+G16+G17</f>
        <v>6047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6047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203</v>
      </c>
      <c r="D19" s="161" t="s">
        <v>25</v>
      </c>
      <c r="E19" s="161" t="s">
        <v>25</v>
      </c>
      <c r="F19" s="148">
        <v>193</v>
      </c>
      <c r="G19" s="149">
        <f>M19</f>
        <v>185</v>
      </c>
      <c r="H19" s="149"/>
      <c r="I19" s="149"/>
      <c r="J19" s="150" t="s">
        <v>25</v>
      </c>
      <c r="K19" s="151" t="s">
        <v>25</v>
      </c>
      <c r="L19" s="119"/>
      <c r="M19" s="152">
        <v>185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1460</v>
      </c>
      <c r="D20" s="161" t="s">
        <v>25</v>
      </c>
      <c r="E20" s="161" t="s">
        <v>25</v>
      </c>
      <c r="F20" s="148">
        <v>1189</v>
      </c>
      <c r="G20" s="149">
        <f>M20</f>
        <v>1279</v>
      </c>
      <c r="H20" s="149"/>
      <c r="I20" s="149"/>
      <c r="J20" s="150" t="s">
        <v>25</v>
      </c>
      <c r="K20" s="151" t="s">
        <v>25</v>
      </c>
      <c r="L20" s="119"/>
      <c r="M20" s="152">
        <v>1279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151</v>
      </c>
      <c r="D21" s="161" t="s">
        <v>25</v>
      </c>
      <c r="E21" s="161" t="s">
        <v>25</v>
      </c>
      <c r="F21" s="148">
        <v>452</v>
      </c>
      <c r="G21" s="149">
        <f>M21</f>
        <v>453</v>
      </c>
      <c r="H21" s="149"/>
      <c r="I21" s="149"/>
      <c r="J21" s="150" t="s">
        <v>25</v>
      </c>
      <c r="K21" s="151" t="s">
        <v>25</v>
      </c>
      <c r="L21" s="119"/>
      <c r="M21" s="152">
        <v>453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2056</v>
      </c>
      <c r="D22" s="161" t="s">
        <v>25</v>
      </c>
      <c r="E22" s="161" t="s">
        <v>25</v>
      </c>
      <c r="F22" s="148">
        <v>4956</v>
      </c>
      <c r="G22" s="149">
        <f>M22</f>
        <v>4402</v>
      </c>
      <c r="H22" s="149"/>
      <c r="I22" s="149"/>
      <c r="J22" s="150" t="s">
        <v>25</v>
      </c>
      <c r="K22" s="151" t="s">
        <v>25</v>
      </c>
      <c r="L22" s="119"/>
      <c r="M22" s="152">
        <v>4402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14333</v>
      </c>
      <c r="D24" s="163">
        <v>14042</v>
      </c>
      <c r="E24" s="163">
        <v>14707</v>
      </c>
      <c r="F24" s="163">
        <v>3366</v>
      </c>
      <c r="G24" s="164">
        <f t="shared" ref="G24:G36" si="1">M24-F24</f>
        <v>3886</v>
      </c>
      <c r="H24" s="164"/>
      <c r="I24" s="164"/>
      <c r="J24" s="163">
        <f t="shared" ref="J24:J43" si="2">SUM(F24:I24)</f>
        <v>7252</v>
      </c>
      <c r="K24" s="166">
        <f t="shared" ref="K24:K43" si="3">IF(E24=0,"x",J24/E24*100)</f>
        <v>49.309852451213708</v>
      </c>
      <c r="L24" s="119"/>
      <c r="M24" s="165">
        <v>7252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0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2228</v>
      </c>
      <c r="D26" s="172">
        <v>4123</v>
      </c>
      <c r="E26" s="172">
        <v>4123</v>
      </c>
      <c r="F26" s="173">
        <v>1031</v>
      </c>
      <c r="G26" s="174">
        <f t="shared" si="1"/>
        <v>1031</v>
      </c>
      <c r="H26" s="175"/>
      <c r="I26" s="175"/>
      <c r="J26" s="176">
        <f t="shared" si="2"/>
        <v>2062</v>
      </c>
      <c r="K26" s="177">
        <f t="shared" si="3"/>
        <v>50.012127091923354</v>
      </c>
      <c r="L26" s="120"/>
      <c r="M26" s="178">
        <v>2062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326</v>
      </c>
      <c r="D27" s="181">
        <v>240</v>
      </c>
      <c r="E27" s="181">
        <v>240</v>
      </c>
      <c r="F27" s="182">
        <v>120</v>
      </c>
      <c r="G27" s="183">
        <f t="shared" si="1"/>
        <v>62</v>
      </c>
      <c r="H27" s="183"/>
      <c r="I27" s="183"/>
      <c r="J27" s="184">
        <f t="shared" si="2"/>
        <v>182</v>
      </c>
      <c r="K27" s="185">
        <f t="shared" si="3"/>
        <v>75.833333333333329</v>
      </c>
      <c r="L27" s="119"/>
      <c r="M27" s="186">
        <v>182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826</v>
      </c>
      <c r="D28" s="147">
        <v>847</v>
      </c>
      <c r="E28" s="147">
        <v>847</v>
      </c>
      <c r="F28" s="148">
        <v>408</v>
      </c>
      <c r="G28" s="183">
        <f t="shared" si="1"/>
        <v>129</v>
      </c>
      <c r="H28" s="149"/>
      <c r="I28" s="149"/>
      <c r="J28" s="150">
        <f t="shared" si="2"/>
        <v>537</v>
      </c>
      <c r="K28" s="170">
        <f t="shared" si="3"/>
        <v>63.400236127508855</v>
      </c>
      <c r="L28" s="119"/>
      <c r="M28" s="152">
        <v>537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229</v>
      </c>
      <c r="D30" s="147">
        <v>110</v>
      </c>
      <c r="E30" s="147">
        <v>110</v>
      </c>
      <c r="F30" s="148">
        <v>0</v>
      </c>
      <c r="G30" s="183">
        <f t="shared" si="1"/>
        <v>0</v>
      </c>
      <c r="H30" s="149"/>
      <c r="I30" s="149"/>
      <c r="J30" s="150">
        <f t="shared" si="2"/>
        <v>0</v>
      </c>
      <c r="K30" s="170">
        <f t="shared" si="3"/>
        <v>0</v>
      </c>
      <c r="L30" s="119"/>
      <c r="M30" s="152">
        <v>0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601</v>
      </c>
      <c r="D31" s="147">
        <v>461</v>
      </c>
      <c r="E31" s="147">
        <v>461</v>
      </c>
      <c r="F31" s="148">
        <v>184</v>
      </c>
      <c r="G31" s="183">
        <f t="shared" si="1"/>
        <v>213</v>
      </c>
      <c r="H31" s="149"/>
      <c r="I31" s="149"/>
      <c r="J31" s="150">
        <f t="shared" si="2"/>
        <v>397</v>
      </c>
      <c r="K31" s="170">
        <f t="shared" si="3"/>
        <v>86.117136659436014</v>
      </c>
      <c r="L31" s="119"/>
      <c r="M31" s="152">
        <v>397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9523</v>
      </c>
      <c r="D32" s="147">
        <v>9425</v>
      </c>
      <c r="E32" s="147">
        <v>10063</v>
      </c>
      <c r="F32" s="148">
        <v>2224</v>
      </c>
      <c r="G32" s="183">
        <f t="shared" si="1"/>
        <v>2728</v>
      </c>
      <c r="H32" s="149"/>
      <c r="I32" s="149"/>
      <c r="J32" s="150">
        <f t="shared" si="2"/>
        <v>4952</v>
      </c>
      <c r="K32" s="170">
        <f t="shared" si="3"/>
        <v>49.209977143992845</v>
      </c>
      <c r="L32" s="119"/>
      <c r="M32" s="152">
        <v>4952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3380</v>
      </c>
      <c r="D33" s="147">
        <v>3408</v>
      </c>
      <c r="E33" s="147">
        <v>3501</v>
      </c>
      <c r="F33" s="148">
        <v>807</v>
      </c>
      <c r="G33" s="183">
        <f t="shared" si="1"/>
        <v>954</v>
      </c>
      <c r="H33" s="149"/>
      <c r="I33" s="149"/>
      <c r="J33" s="150">
        <f t="shared" si="2"/>
        <v>1761</v>
      </c>
      <c r="K33" s="170">
        <f t="shared" si="3"/>
        <v>50.299914310197089</v>
      </c>
      <c r="L33" s="119"/>
      <c r="M33" s="152">
        <v>1761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39</v>
      </c>
      <c r="D35" s="147">
        <v>36</v>
      </c>
      <c r="E35" s="147">
        <v>36</v>
      </c>
      <c r="F35" s="148">
        <v>9</v>
      </c>
      <c r="G35" s="183">
        <f t="shared" si="1"/>
        <v>9</v>
      </c>
      <c r="H35" s="149"/>
      <c r="I35" s="149"/>
      <c r="J35" s="150">
        <f t="shared" si="2"/>
        <v>18</v>
      </c>
      <c r="K35" s="170">
        <f t="shared" si="3"/>
        <v>50</v>
      </c>
      <c r="L35" s="119"/>
      <c r="M35" s="152">
        <v>18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63</v>
      </c>
      <c r="D36" s="147">
        <v>45</v>
      </c>
      <c r="E36" s="147">
        <v>74</v>
      </c>
      <c r="F36" s="148">
        <v>52</v>
      </c>
      <c r="G36" s="183">
        <f t="shared" si="1"/>
        <v>22</v>
      </c>
      <c r="H36" s="149"/>
      <c r="I36" s="149"/>
      <c r="J36" s="150">
        <f t="shared" si="2"/>
        <v>74</v>
      </c>
      <c r="K36" s="170">
        <f t="shared" si="3"/>
        <v>100</v>
      </c>
      <c r="L36" s="119"/>
      <c r="M36" s="152">
        <v>74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14986</v>
      </c>
      <c r="D37" s="163">
        <f>SUM(D27:D36)</f>
        <v>14572</v>
      </c>
      <c r="E37" s="163">
        <f>SUM(E27:E36)</f>
        <v>15332</v>
      </c>
      <c r="F37" s="163">
        <f>SUM(F27:F36)</f>
        <v>3804</v>
      </c>
      <c r="G37" s="163">
        <f>SUM(G27:G36)</f>
        <v>4117</v>
      </c>
      <c r="H37" s="163"/>
      <c r="I37" s="163"/>
      <c r="J37" s="163">
        <f t="shared" si="2"/>
        <v>7921</v>
      </c>
      <c r="K37" s="166">
        <f t="shared" si="3"/>
        <v>51.663188103313331</v>
      </c>
      <c r="L37" s="119"/>
      <c r="M37" s="167">
        <f>SUM(M27:M36)</f>
        <v>7921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419</v>
      </c>
      <c r="D39" s="147">
        <v>400</v>
      </c>
      <c r="E39" s="147">
        <v>400</v>
      </c>
      <c r="F39" s="148">
        <v>118</v>
      </c>
      <c r="G39" s="183">
        <f>M39-F39</f>
        <v>162</v>
      </c>
      <c r="H39" s="149"/>
      <c r="I39" s="149"/>
      <c r="J39" s="150">
        <f t="shared" si="2"/>
        <v>280</v>
      </c>
      <c r="K39" s="170">
        <f t="shared" si="3"/>
        <v>70</v>
      </c>
      <c r="L39" s="119"/>
      <c r="M39" s="152">
        <v>280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14333</v>
      </c>
      <c r="D41" s="147">
        <v>14042</v>
      </c>
      <c r="E41" s="147">
        <v>14707</v>
      </c>
      <c r="F41" s="148">
        <v>3366</v>
      </c>
      <c r="G41" s="183">
        <f>M41-F41</f>
        <v>3886</v>
      </c>
      <c r="H41" s="149"/>
      <c r="I41" s="149"/>
      <c r="J41" s="150">
        <f t="shared" si="2"/>
        <v>7252</v>
      </c>
      <c r="K41" s="170">
        <f t="shared" si="3"/>
        <v>49.309852451213708</v>
      </c>
      <c r="L41" s="119"/>
      <c r="M41" s="152">
        <v>7252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302</v>
      </c>
      <c r="D42" s="147">
        <v>130</v>
      </c>
      <c r="E42" s="147">
        <v>225</v>
      </c>
      <c r="F42" s="148">
        <v>45</v>
      </c>
      <c r="G42" s="183">
        <f>M42-F42</f>
        <v>72</v>
      </c>
      <c r="H42" s="149"/>
      <c r="I42" s="149"/>
      <c r="J42" s="150">
        <f t="shared" si="2"/>
        <v>117</v>
      </c>
      <c r="K42" s="170">
        <f t="shared" si="3"/>
        <v>52</v>
      </c>
      <c r="L42" s="119"/>
      <c r="M42" s="152">
        <v>117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15054</v>
      </c>
      <c r="D43" s="163">
        <f>SUM(D38:D42)</f>
        <v>14572</v>
      </c>
      <c r="E43" s="163">
        <f>SUM(E38:E42)</f>
        <v>15332</v>
      </c>
      <c r="F43" s="163">
        <f>SUM(F38:F42)</f>
        <v>3529</v>
      </c>
      <c r="G43" s="163">
        <f>SUM(G38:G42)</f>
        <v>4120</v>
      </c>
      <c r="H43" s="163"/>
      <c r="I43" s="163"/>
      <c r="J43" s="163">
        <f t="shared" si="2"/>
        <v>7649</v>
      </c>
      <c r="K43" s="166">
        <f t="shared" si="3"/>
        <v>49.889120793112447</v>
      </c>
      <c r="L43" s="119"/>
      <c r="M43" s="167">
        <f>SUM(M38:M42)</f>
        <v>7649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721</v>
      </c>
      <c r="D45" s="163">
        <f>D43-D41</f>
        <v>530</v>
      </c>
      <c r="E45" s="163">
        <f>E43-E41</f>
        <v>625</v>
      </c>
      <c r="F45" s="163">
        <f>F43-F41</f>
        <v>163</v>
      </c>
      <c r="G45" s="163">
        <f>G43-G41</f>
        <v>234</v>
      </c>
      <c r="H45" s="163"/>
      <c r="I45" s="163"/>
      <c r="J45" s="163">
        <f>SUM(F45:I45)</f>
        <v>397</v>
      </c>
      <c r="K45" s="166">
        <f>IF(ROUND(E45,0)=0,"x",J45/E45*100)</f>
        <v>63.519999999999996</v>
      </c>
      <c r="L45" s="119"/>
      <c r="M45" s="167">
        <f>M43-M41</f>
        <v>397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68</v>
      </c>
      <c r="D46" s="163">
        <f>D43-D37</f>
        <v>0</v>
      </c>
      <c r="E46" s="163">
        <f>E43-E37</f>
        <v>0</v>
      </c>
      <c r="F46" s="103">
        <f>F43-F37</f>
        <v>-275</v>
      </c>
      <c r="G46" s="193">
        <f>G43-G37</f>
        <v>3</v>
      </c>
      <c r="H46" s="163"/>
      <c r="I46" s="163"/>
      <c r="J46" s="103">
        <f>SUM(F46:I46)</f>
        <v>-272</v>
      </c>
      <c r="K46" s="166" t="str">
        <f>IF(ROUND(E46,0)=0,"x",J46/E46*100)</f>
        <v>x</v>
      </c>
      <c r="L46" s="119"/>
      <c r="M46" s="102">
        <f>M43-M37</f>
        <v>-272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-14265</v>
      </c>
      <c r="D47" s="163">
        <f>D46-D41</f>
        <v>-14042</v>
      </c>
      <c r="E47" s="163">
        <f>E46-E41</f>
        <v>-14707</v>
      </c>
      <c r="F47" s="163">
        <f>F46-F41</f>
        <v>-3641</v>
      </c>
      <c r="G47" s="163">
        <f>G46-G41</f>
        <v>-3883</v>
      </c>
      <c r="H47" s="163"/>
      <c r="I47" s="163"/>
      <c r="J47" s="163">
        <f>SUM(F47:I47)</f>
        <v>-7524</v>
      </c>
      <c r="K47" s="166">
        <f>IF(ROUND(E47,0)=0,"x",J47/E47*100)</f>
        <v>51.159311892296188</v>
      </c>
      <c r="L47" s="119"/>
      <c r="M47" s="167">
        <f>M46-M41</f>
        <v>-7524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15" customHeight="1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customHeight="1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99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70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100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98C90-6CD6-4D07-98E6-41C598CB2F02}">
  <dimension ref="A1:P53"/>
  <sheetViews>
    <sheetView showGridLines="0" workbookViewId="0">
      <selection activeCell="T1" sqref="T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101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21</v>
      </c>
      <c r="D11" s="147">
        <v>18</v>
      </c>
      <c r="E11" s="147">
        <v>18</v>
      </c>
      <c r="F11" s="148">
        <v>21</v>
      </c>
      <c r="G11" s="149">
        <f t="shared" ref="G11:G17" si="0">M11</f>
        <v>21</v>
      </c>
      <c r="H11" s="149"/>
      <c r="I11" s="149"/>
      <c r="J11" s="150" t="s">
        <v>25</v>
      </c>
      <c r="K11" s="151" t="s">
        <v>25</v>
      </c>
      <c r="L11" s="119"/>
      <c r="M11" s="152">
        <v>21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19</v>
      </c>
      <c r="D12" s="155">
        <v>17</v>
      </c>
      <c r="E12" s="155">
        <v>17</v>
      </c>
      <c r="F12" s="156">
        <v>19</v>
      </c>
      <c r="G12" s="157">
        <f t="shared" si="0"/>
        <v>19</v>
      </c>
      <c r="H12" s="157"/>
      <c r="I12" s="157"/>
      <c r="J12" s="158" t="s">
        <v>25</v>
      </c>
      <c r="K12" s="151" t="s">
        <v>25</v>
      </c>
      <c r="L12" s="119"/>
      <c r="M12" s="159">
        <v>19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4141</v>
      </c>
      <c r="D13" s="161" t="s">
        <v>25</v>
      </c>
      <c r="E13" s="161" t="s">
        <v>25</v>
      </c>
      <c r="F13" s="148">
        <v>4145</v>
      </c>
      <c r="G13" s="149">
        <f t="shared" si="0"/>
        <v>4144</v>
      </c>
      <c r="H13" s="149"/>
      <c r="I13" s="149"/>
      <c r="J13" s="150" t="s">
        <v>25</v>
      </c>
      <c r="K13" s="151" t="s">
        <v>25</v>
      </c>
      <c r="L13" s="119"/>
      <c r="M13" s="152">
        <v>4144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3996</v>
      </c>
      <c r="D14" s="161" t="s">
        <v>25</v>
      </c>
      <c r="E14" s="161" t="s">
        <v>25</v>
      </c>
      <c r="F14" s="148">
        <v>4008</v>
      </c>
      <c r="G14" s="149">
        <f t="shared" si="0"/>
        <v>4016</v>
      </c>
      <c r="H14" s="149"/>
      <c r="I14" s="149"/>
      <c r="J14" s="150" t="s">
        <v>25</v>
      </c>
      <c r="K14" s="151" t="s">
        <v>25</v>
      </c>
      <c r="L14" s="119"/>
      <c r="M14" s="152">
        <v>4016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22</v>
      </c>
      <c r="D15" s="161" t="s">
        <v>25</v>
      </c>
      <c r="E15" s="161" t="s">
        <v>25</v>
      </c>
      <c r="F15" s="148">
        <v>0</v>
      </c>
      <c r="G15" s="149">
        <f t="shared" si="0"/>
        <v>0</v>
      </c>
      <c r="H15" s="149"/>
      <c r="I15" s="149"/>
      <c r="J15" s="150" t="s">
        <v>25</v>
      </c>
      <c r="K15" s="151" t="s">
        <v>25</v>
      </c>
      <c r="L15" s="119"/>
      <c r="M15" s="152">
        <v>0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622</v>
      </c>
      <c r="D16" s="161" t="s">
        <v>25</v>
      </c>
      <c r="E16" s="161" t="s">
        <v>25</v>
      </c>
      <c r="F16" s="148">
        <v>3022</v>
      </c>
      <c r="G16" s="149">
        <f t="shared" si="0"/>
        <v>2258</v>
      </c>
      <c r="H16" s="149"/>
      <c r="I16" s="149"/>
      <c r="J16" s="150" t="s">
        <v>25</v>
      </c>
      <c r="K16" s="151" t="s">
        <v>25</v>
      </c>
      <c r="L16" s="119"/>
      <c r="M16" s="152">
        <v>2258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1657</v>
      </c>
      <c r="D17" s="161" t="s">
        <v>25</v>
      </c>
      <c r="E17" s="161" t="s">
        <v>25</v>
      </c>
      <c r="F17" s="148">
        <v>1918</v>
      </c>
      <c r="G17" s="149">
        <f t="shared" si="0"/>
        <v>1970</v>
      </c>
      <c r="H17" s="149"/>
      <c r="I17" s="149"/>
      <c r="J17" s="150" t="s">
        <v>25</v>
      </c>
      <c r="K17" s="151" t="s">
        <v>25</v>
      </c>
      <c r="L17" s="119"/>
      <c r="M17" s="152">
        <v>1970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2446</v>
      </c>
      <c r="D18" s="163" t="s">
        <v>25</v>
      </c>
      <c r="E18" s="163" t="s">
        <v>25</v>
      </c>
      <c r="F18" s="163">
        <f>F13-F14+F15+F16+F17</f>
        <v>5077</v>
      </c>
      <c r="G18" s="163">
        <f>G13-G14+G15+G16+G17</f>
        <v>4356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4356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125</v>
      </c>
      <c r="D19" s="161" t="s">
        <v>25</v>
      </c>
      <c r="E19" s="161" t="s">
        <v>25</v>
      </c>
      <c r="F19" s="148">
        <v>117</v>
      </c>
      <c r="G19" s="149">
        <f>M19</f>
        <v>108</v>
      </c>
      <c r="H19" s="149"/>
      <c r="I19" s="149"/>
      <c r="J19" s="150" t="s">
        <v>25</v>
      </c>
      <c r="K19" s="151" t="s">
        <v>25</v>
      </c>
      <c r="L19" s="119"/>
      <c r="M19" s="152">
        <v>108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764</v>
      </c>
      <c r="D20" s="161" t="s">
        <v>25</v>
      </c>
      <c r="E20" s="161" t="s">
        <v>25</v>
      </c>
      <c r="F20" s="148">
        <v>541</v>
      </c>
      <c r="G20" s="149">
        <f>M20</f>
        <v>501</v>
      </c>
      <c r="H20" s="149"/>
      <c r="I20" s="149"/>
      <c r="J20" s="150" t="s">
        <v>25</v>
      </c>
      <c r="K20" s="151" t="s">
        <v>25</v>
      </c>
      <c r="L20" s="119"/>
      <c r="M20" s="152">
        <v>501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184</v>
      </c>
      <c r="D21" s="161" t="s">
        <v>25</v>
      </c>
      <c r="E21" s="161" t="s">
        <v>25</v>
      </c>
      <c r="F21" s="148">
        <v>421</v>
      </c>
      <c r="G21" s="149">
        <f>M21</f>
        <v>421</v>
      </c>
      <c r="H21" s="149"/>
      <c r="I21" s="149"/>
      <c r="J21" s="150" t="s">
        <v>25</v>
      </c>
      <c r="K21" s="151" t="s">
        <v>25</v>
      </c>
      <c r="L21" s="119"/>
      <c r="M21" s="152">
        <v>421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1374</v>
      </c>
      <c r="D22" s="161" t="s">
        <v>25</v>
      </c>
      <c r="E22" s="161" t="s">
        <v>25</v>
      </c>
      <c r="F22" s="148">
        <v>3694</v>
      </c>
      <c r="G22" s="149">
        <f>M22</f>
        <v>3198</v>
      </c>
      <c r="H22" s="149"/>
      <c r="I22" s="149"/>
      <c r="J22" s="150" t="s">
        <v>25</v>
      </c>
      <c r="K22" s="151" t="s">
        <v>25</v>
      </c>
      <c r="L22" s="119"/>
      <c r="M22" s="152">
        <v>3198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12223</v>
      </c>
      <c r="D24" s="163">
        <v>12283</v>
      </c>
      <c r="E24" s="163">
        <v>12283</v>
      </c>
      <c r="F24" s="163">
        <v>3226</v>
      </c>
      <c r="G24" s="164">
        <f t="shared" ref="G24:G36" si="1">M24-F24</f>
        <v>3148</v>
      </c>
      <c r="H24" s="164"/>
      <c r="I24" s="164"/>
      <c r="J24" s="163">
        <f t="shared" ref="J24:J43" si="2">SUM(F24:I24)</f>
        <v>6374</v>
      </c>
      <c r="K24" s="166">
        <f t="shared" ref="K24:K43" si="3">IF(E24=0,"x",J24/E24*100)</f>
        <v>51.892860050476266</v>
      </c>
      <c r="L24" s="119"/>
      <c r="M24" s="165">
        <v>6374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0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2030</v>
      </c>
      <c r="D26" s="172">
        <v>3520</v>
      </c>
      <c r="E26" s="172">
        <v>3520</v>
      </c>
      <c r="F26" s="173">
        <v>880</v>
      </c>
      <c r="G26" s="174">
        <f t="shared" si="1"/>
        <v>880</v>
      </c>
      <c r="H26" s="175"/>
      <c r="I26" s="175"/>
      <c r="J26" s="176">
        <f t="shared" si="2"/>
        <v>1760</v>
      </c>
      <c r="K26" s="177">
        <f t="shared" si="3"/>
        <v>50</v>
      </c>
      <c r="L26" s="120"/>
      <c r="M26" s="178">
        <v>1760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295</v>
      </c>
      <c r="D27" s="181">
        <v>290</v>
      </c>
      <c r="E27" s="181">
        <v>290</v>
      </c>
      <c r="F27" s="182">
        <v>53</v>
      </c>
      <c r="G27" s="183">
        <f t="shared" si="1"/>
        <v>66</v>
      </c>
      <c r="H27" s="183"/>
      <c r="I27" s="183"/>
      <c r="J27" s="184">
        <f t="shared" si="2"/>
        <v>119</v>
      </c>
      <c r="K27" s="185">
        <f t="shared" si="3"/>
        <v>41.03448275862069</v>
      </c>
      <c r="L27" s="119"/>
      <c r="M27" s="186">
        <v>119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547</v>
      </c>
      <c r="D28" s="147">
        <v>563</v>
      </c>
      <c r="E28" s="147">
        <v>563</v>
      </c>
      <c r="F28" s="148">
        <v>284</v>
      </c>
      <c r="G28" s="183">
        <f t="shared" si="1"/>
        <v>90</v>
      </c>
      <c r="H28" s="149"/>
      <c r="I28" s="149"/>
      <c r="J28" s="150">
        <f t="shared" si="2"/>
        <v>374</v>
      </c>
      <c r="K28" s="170">
        <f t="shared" si="3"/>
        <v>66.429840142095912</v>
      </c>
      <c r="L28" s="119"/>
      <c r="M28" s="152">
        <v>374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23</v>
      </c>
      <c r="D30" s="147">
        <v>50</v>
      </c>
      <c r="E30" s="147">
        <v>180</v>
      </c>
      <c r="F30" s="148">
        <v>21</v>
      </c>
      <c r="G30" s="183">
        <f t="shared" si="1"/>
        <v>84</v>
      </c>
      <c r="H30" s="149"/>
      <c r="I30" s="149"/>
      <c r="J30" s="150">
        <f t="shared" si="2"/>
        <v>105</v>
      </c>
      <c r="K30" s="170">
        <f t="shared" si="3"/>
        <v>58.333333333333336</v>
      </c>
      <c r="L30" s="119"/>
      <c r="M30" s="152">
        <v>105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599</v>
      </c>
      <c r="D31" s="147">
        <v>466</v>
      </c>
      <c r="E31" s="147">
        <v>466</v>
      </c>
      <c r="F31" s="148">
        <v>183</v>
      </c>
      <c r="G31" s="183">
        <f t="shared" si="1"/>
        <v>205</v>
      </c>
      <c r="H31" s="149"/>
      <c r="I31" s="149"/>
      <c r="J31" s="150">
        <f t="shared" si="2"/>
        <v>388</v>
      </c>
      <c r="K31" s="170">
        <f t="shared" si="3"/>
        <v>83.261802575107296</v>
      </c>
      <c r="L31" s="119"/>
      <c r="M31" s="152">
        <v>388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7952</v>
      </c>
      <c r="D32" s="147">
        <v>8000</v>
      </c>
      <c r="E32" s="147">
        <v>8000</v>
      </c>
      <c r="F32" s="148">
        <v>1814</v>
      </c>
      <c r="G32" s="183">
        <f t="shared" si="1"/>
        <v>2262</v>
      </c>
      <c r="H32" s="149"/>
      <c r="I32" s="149"/>
      <c r="J32" s="150">
        <f t="shared" si="2"/>
        <v>4076</v>
      </c>
      <c r="K32" s="170">
        <f t="shared" si="3"/>
        <v>50.949999999999996</v>
      </c>
      <c r="L32" s="119"/>
      <c r="M32" s="152">
        <v>4076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2961</v>
      </c>
      <c r="D33" s="147">
        <v>3176</v>
      </c>
      <c r="E33" s="147">
        <v>3176</v>
      </c>
      <c r="F33" s="148">
        <v>679</v>
      </c>
      <c r="G33" s="183">
        <f t="shared" si="1"/>
        <v>806</v>
      </c>
      <c r="H33" s="149"/>
      <c r="I33" s="149"/>
      <c r="J33" s="150">
        <f t="shared" si="2"/>
        <v>1485</v>
      </c>
      <c r="K33" s="170">
        <f t="shared" si="3"/>
        <v>46.756926952141058</v>
      </c>
      <c r="L33" s="119"/>
      <c r="M33" s="152">
        <v>1485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35</v>
      </c>
      <c r="D35" s="147">
        <v>35</v>
      </c>
      <c r="E35" s="147">
        <v>35</v>
      </c>
      <c r="F35" s="148">
        <v>8</v>
      </c>
      <c r="G35" s="183">
        <f t="shared" si="1"/>
        <v>9</v>
      </c>
      <c r="H35" s="149"/>
      <c r="I35" s="149"/>
      <c r="J35" s="150">
        <f t="shared" si="2"/>
        <v>17</v>
      </c>
      <c r="K35" s="170">
        <f t="shared" si="3"/>
        <v>48.571428571428569</v>
      </c>
      <c r="L35" s="119"/>
      <c r="M35" s="152">
        <v>17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280</v>
      </c>
      <c r="D36" s="147">
        <v>143</v>
      </c>
      <c r="E36" s="147">
        <v>53</v>
      </c>
      <c r="F36" s="148">
        <v>7</v>
      </c>
      <c r="G36" s="183">
        <f t="shared" si="1"/>
        <v>-1</v>
      </c>
      <c r="H36" s="149"/>
      <c r="I36" s="149"/>
      <c r="J36" s="150">
        <f t="shared" si="2"/>
        <v>6</v>
      </c>
      <c r="K36" s="170">
        <f t="shared" si="3"/>
        <v>11.320754716981133</v>
      </c>
      <c r="L36" s="119"/>
      <c r="M36" s="152">
        <v>6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12692</v>
      </c>
      <c r="D37" s="163">
        <f>SUM(D27:D36)</f>
        <v>12723</v>
      </c>
      <c r="E37" s="163">
        <f>SUM(E27:E36)</f>
        <v>12763</v>
      </c>
      <c r="F37" s="163">
        <f>SUM(F27:F36)</f>
        <v>3049</v>
      </c>
      <c r="G37" s="163">
        <f>SUM(G27:G36)</f>
        <v>3521</v>
      </c>
      <c r="H37" s="163"/>
      <c r="I37" s="163"/>
      <c r="J37" s="163">
        <f t="shared" si="2"/>
        <v>6570</v>
      </c>
      <c r="K37" s="166">
        <f t="shared" si="3"/>
        <v>51.476925487737986</v>
      </c>
      <c r="L37" s="119"/>
      <c r="M37" s="167">
        <f>SUM(M27:M36)</f>
        <v>6570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434</v>
      </c>
      <c r="D39" s="147">
        <v>420</v>
      </c>
      <c r="E39" s="147">
        <v>420</v>
      </c>
      <c r="F39" s="148">
        <v>126</v>
      </c>
      <c r="G39" s="183">
        <f>M39-F39</f>
        <v>139</v>
      </c>
      <c r="H39" s="149"/>
      <c r="I39" s="149"/>
      <c r="J39" s="150">
        <f t="shared" si="2"/>
        <v>265</v>
      </c>
      <c r="K39" s="170">
        <f t="shared" si="3"/>
        <v>63.095238095238095</v>
      </c>
      <c r="L39" s="119"/>
      <c r="M39" s="152">
        <v>265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12223</v>
      </c>
      <c r="D41" s="147">
        <v>12283</v>
      </c>
      <c r="E41" s="147">
        <v>12283</v>
      </c>
      <c r="F41" s="148">
        <v>3226</v>
      </c>
      <c r="G41" s="183">
        <f>M41-F41</f>
        <v>3148</v>
      </c>
      <c r="H41" s="149"/>
      <c r="I41" s="149"/>
      <c r="J41" s="150">
        <f t="shared" si="2"/>
        <v>6374</v>
      </c>
      <c r="K41" s="170">
        <f t="shared" si="3"/>
        <v>51.892860050476266</v>
      </c>
      <c r="L41" s="119"/>
      <c r="M41" s="152">
        <v>6374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35</v>
      </c>
      <c r="D42" s="147">
        <v>20</v>
      </c>
      <c r="E42" s="147">
        <v>60</v>
      </c>
      <c r="F42" s="148">
        <v>0</v>
      </c>
      <c r="G42" s="183">
        <f>M42-F42</f>
        <v>59</v>
      </c>
      <c r="H42" s="149"/>
      <c r="I42" s="149"/>
      <c r="J42" s="150">
        <f t="shared" si="2"/>
        <v>59</v>
      </c>
      <c r="K42" s="170">
        <f t="shared" si="3"/>
        <v>98.333333333333329</v>
      </c>
      <c r="L42" s="119"/>
      <c r="M42" s="152">
        <v>59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12692</v>
      </c>
      <c r="D43" s="163">
        <f>SUM(D38:D42)</f>
        <v>12723</v>
      </c>
      <c r="E43" s="163">
        <f>SUM(E38:E42)</f>
        <v>12763</v>
      </c>
      <c r="F43" s="163">
        <f>SUM(F38:F42)</f>
        <v>3352</v>
      </c>
      <c r="G43" s="163">
        <f>SUM(G38:G42)</f>
        <v>3346</v>
      </c>
      <c r="H43" s="163"/>
      <c r="I43" s="163"/>
      <c r="J43" s="163">
        <f t="shared" si="2"/>
        <v>6698</v>
      </c>
      <c r="K43" s="166">
        <f t="shared" si="3"/>
        <v>52.479824492674133</v>
      </c>
      <c r="L43" s="119"/>
      <c r="M43" s="167">
        <f>SUM(M38:M42)</f>
        <v>6698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469</v>
      </c>
      <c r="D45" s="163">
        <f>D43-D41</f>
        <v>440</v>
      </c>
      <c r="E45" s="163">
        <f>E43-E41</f>
        <v>480</v>
      </c>
      <c r="F45" s="163">
        <f>F43-F41</f>
        <v>126</v>
      </c>
      <c r="G45" s="163">
        <f>G43-G41</f>
        <v>198</v>
      </c>
      <c r="H45" s="163"/>
      <c r="I45" s="163"/>
      <c r="J45" s="163">
        <f>SUM(F45:I45)</f>
        <v>324</v>
      </c>
      <c r="K45" s="166">
        <f>IF(ROUND(E45,0)=0,"x",J45/E45*100)</f>
        <v>67.5</v>
      </c>
      <c r="L45" s="119"/>
      <c r="M45" s="167">
        <f>M43-M41</f>
        <v>324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0</v>
      </c>
      <c r="D46" s="163">
        <f>D43-D37</f>
        <v>0</v>
      </c>
      <c r="E46" s="163">
        <f>E43-E37</f>
        <v>0</v>
      </c>
      <c r="F46" s="193">
        <f>F43-F37</f>
        <v>303</v>
      </c>
      <c r="G46" s="103">
        <f>G43-G37</f>
        <v>-175</v>
      </c>
      <c r="H46" s="163"/>
      <c r="I46" s="163"/>
      <c r="J46" s="193">
        <f>SUM(F46:I46)</f>
        <v>128</v>
      </c>
      <c r="K46" s="194" t="str">
        <f>IF(ROUND(E46,0)=0,"x",J46/E46*100)</f>
        <v>x</v>
      </c>
      <c r="L46" s="195"/>
      <c r="M46" s="196">
        <f>M43-M37</f>
        <v>128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-12223</v>
      </c>
      <c r="D47" s="163">
        <f>D46-D41</f>
        <v>-12283</v>
      </c>
      <c r="E47" s="163">
        <f>E46-E41</f>
        <v>-12283</v>
      </c>
      <c r="F47" s="163">
        <f>F46-F41</f>
        <v>-2923</v>
      </c>
      <c r="G47" s="163">
        <f>G46-G41</f>
        <v>-3323</v>
      </c>
      <c r="H47" s="163"/>
      <c r="I47" s="163"/>
      <c r="J47" s="163">
        <f>SUM(F47:I47)</f>
        <v>-6246</v>
      </c>
      <c r="K47" s="166">
        <f>IF(ROUND(E47,0)=0,"x",J47/E47*100)</f>
        <v>50.850769356020521</v>
      </c>
      <c r="L47" s="119"/>
      <c r="M47" s="167">
        <f>M46-M41</f>
        <v>-6246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15" customHeight="1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customHeight="1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102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85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103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1</vt:i4>
      </vt:variant>
    </vt:vector>
  </HeadingPairs>
  <TitlesOfParts>
    <vt:vector size="19" baseType="lpstr">
      <vt:lpstr>108_Městské muzeum a galerie</vt:lpstr>
      <vt:lpstr>216_Městská knihovna</vt:lpstr>
      <vt:lpstr>226_Tereza</vt:lpstr>
      <vt:lpstr>227_Domov seniorů</vt:lpstr>
      <vt:lpstr>310_Technické služby</vt:lpstr>
      <vt:lpstr>4002_MŠ Břetislavova</vt:lpstr>
      <vt:lpstr>4004_MŠ Hřbitovní</vt:lpstr>
      <vt:lpstr>4005_MŠ Na Valtické</vt:lpstr>
      <vt:lpstr>4007_MŠ U Splavu</vt:lpstr>
      <vt:lpstr>4010_MŠ Okružní</vt:lpstr>
      <vt:lpstr>4011_MŠ Osvobození</vt:lpstr>
      <vt:lpstr>4204_ZŠ Komenského</vt:lpstr>
      <vt:lpstr>4205_ZŠ a MŠ Kpt. Nálepky</vt:lpstr>
      <vt:lpstr>4206_ZŠ a MŠ Kupkova</vt:lpstr>
      <vt:lpstr>4207_ZŠ Na Valtické</vt:lpstr>
      <vt:lpstr>4209_ZŠ Slovácká</vt:lpstr>
      <vt:lpstr>4211_ZŠ J. Noháče</vt:lpstr>
      <vt:lpstr>4306_ZUŠ</vt:lpstr>
      <vt:lpstr>'108_Městské muzeum a galerie'!Oblast_tisku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Švendová Ivana</cp:lastModifiedBy>
  <dcterms:created xsi:type="dcterms:W3CDTF">2026-07-25T22:38:55Z</dcterms:created>
  <dcterms:modified xsi:type="dcterms:W3CDTF">2026-07-28T12:19:45Z</dcterms:modified>
</cp:coreProperties>
</file>